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50" yWindow="570" windowWidth="20730" windowHeight="9150"/>
  </bookViews>
  <sheets>
    <sheet name="TCNH" sheetId="2" r:id="rId1"/>
    <sheet name="Sheet1" sheetId="3" r:id="rId2"/>
  </sheets>
  <definedNames>
    <definedName name="_xlnm._FilterDatabase" localSheetId="1" hidden="1">Sheet1!$A$6:$Z$199</definedName>
    <definedName name="_xlnm._FilterDatabase" localSheetId="0" hidden="1">TCNH!$A$7:$X$40</definedName>
    <definedName name="_xlnm.Print_Titles" localSheetId="0">TCNH!$6:$6</definedName>
  </definedNames>
  <calcPr calcId="144525"/>
</workbook>
</file>

<file path=xl/calcChain.xml><?xml version="1.0" encoding="utf-8"?>
<calcChain xmlns="http://schemas.openxmlformats.org/spreadsheetml/2006/main">
  <c r="R13" i="2" l="1"/>
  <c r="R9" i="2"/>
  <c r="P26" i="2"/>
  <c r="R14" i="2"/>
  <c r="R11" i="2"/>
  <c r="R30" i="2"/>
  <c r="R40" i="2"/>
  <c r="R26" i="2"/>
  <c r="R32" i="2"/>
  <c r="R16" i="2"/>
  <c r="R28" i="2" l="1"/>
  <c r="R38" i="2"/>
  <c r="R36" i="2"/>
  <c r="R12" i="2"/>
  <c r="R33" i="2"/>
  <c r="R25" i="2"/>
  <c r="R24" i="2"/>
  <c r="R20" i="2"/>
  <c r="R37" i="2"/>
  <c r="R27" i="2"/>
  <c r="R31" i="2"/>
  <c r="R19" i="2"/>
  <c r="R34" i="2"/>
  <c r="R23" i="2"/>
  <c r="R21" i="2"/>
  <c r="R39" i="2"/>
  <c r="R22" i="2"/>
  <c r="R17" i="2"/>
  <c r="R35" i="2"/>
  <c r="R18" i="2"/>
  <c r="R15" i="2"/>
  <c r="R10" i="2"/>
  <c r="R29" i="2"/>
  <c r="R8" i="2"/>
  <c r="A16" i="3" l="1"/>
  <c r="A17" i="3" s="1"/>
  <c r="A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8" i="3" s="1"/>
  <c r="A72" i="3" s="1"/>
  <c r="A73" i="3" s="1"/>
  <c r="A74" i="3" s="1"/>
  <c r="A9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1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2" i="3" s="1"/>
  <c r="A193" i="3" s="1"/>
  <c r="A194" i="3" s="1"/>
  <c r="A195" i="3" s="1"/>
  <c r="A13" i="3" s="1"/>
  <c r="A14" i="3" s="1"/>
  <c r="A196" i="3" s="1"/>
  <c r="A197" i="3" s="1"/>
  <c r="A198" i="3" s="1"/>
  <c r="A199" i="3" s="1"/>
</calcChain>
</file>

<file path=xl/sharedStrings.xml><?xml version="1.0" encoding="utf-8"?>
<sst xmlns="http://schemas.openxmlformats.org/spreadsheetml/2006/main" count="2973" uniqueCount="1426">
  <si>
    <t>ĐẠI HỌC QUỐC GIA HÀ NỘI</t>
  </si>
  <si>
    <t>TRƯỜNG ĐẠI HỌC KINH TẾ</t>
  </si>
  <si>
    <t>STT</t>
  </si>
  <si>
    <t>Mã ngành</t>
  </si>
  <si>
    <t>Ngành</t>
  </si>
  <si>
    <t>Số hồ sơ</t>
  </si>
  <si>
    <t>Họ và tên</t>
  </si>
  <si>
    <t>Giới tính</t>
  </si>
  <si>
    <t>Ngày sinh</t>
  </si>
  <si>
    <t>CMND</t>
  </si>
  <si>
    <t>Điện thoại</t>
  </si>
  <si>
    <t>Email</t>
  </si>
  <si>
    <t>Hộ khẩu</t>
  </si>
  <si>
    <t>Khu vực</t>
  </si>
  <si>
    <t>Đối tượng</t>
  </si>
  <si>
    <t>Lớp 10</t>
  </si>
  <si>
    <t>Lớp 11</t>
  </si>
  <si>
    <t>Lớp 12</t>
  </si>
  <si>
    <t>Số báo danh</t>
  </si>
  <si>
    <t>Điểm thi ĐGNL</t>
  </si>
  <si>
    <t>Môn thi Ngoại ngữ</t>
  </si>
  <si>
    <t>Điểm thi Ngoại ngữ</t>
  </si>
  <si>
    <t>Điểm ưu tiên</t>
  </si>
  <si>
    <t>Tổng điểm</t>
  </si>
  <si>
    <t>Nguyện vọng</t>
  </si>
  <si>
    <t>Ghi chú</t>
  </si>
  <si>
    <t>D340201</t>
  </si>
  <si>
    <t>Tài chính - Ngân hàng</t>
  </si>
  <si>
    <t>Nữ</t>
  </si>
  <si>
    <t>KV1</t>
  </si>
  <si>
    <t>ĐT 1</t>
  </si>
  <si>
    <t>01/02/1998</t>
  </si>
  <si>
    <t>QHE.001098005337</t>
  </si>
  <si>
    <t>Phan Đông Hà</t>
  </si>
  <si>
    <t>Nam</t>
  </si>
  <si>
    <t>31/01/1998</t>
  </si>
  <si>
    <t>001098005337</t>
  </si>
  <si>
    <t>01678159152</t>
  </si>
  <si>
    <t>dsaad3101@gmail.com</t>
  </si>
  <si>
    <t>01.14</t>
  </si>
  <si>
    <t>KV2</t>
  </si>
  <si>
    <t>01.01</t>
  </si>
  <si>
    <t>KV3</t>
  </si>
  <si>
    <t>01.008</t>
  </si>
  <si>
    <t>KV2NT</t>
  </si>
  <si>
    <t>06/07/1998</t>
  </si>
  <si>
    <t>03.02</t>
  </si>
  <si>
    <t>ĐT 6</t>
  </si>
  <si>
    <t>03.013</t>
  </si>
  <si>
    <t>13.01.03</t>
  </si>
  <si>
    <t>22/10/1998</t>
  </si>
  <si>
    <t>10/04/1998</t>
  </si>
  <si>
    <t>QHE.122315083</t>
  </si>
  <si>
    <t>Nguyễn Thị Minh Phương</t>
  </si>
  <si>
    <t>11/10/1998</t>
  </si>
  <si>
    <t>01679481844</t>
  </si>
  <si>
    <t>hongnhungxuonglam@gmail.com</t>
  </si>
  <si>
    <t>18.08.20</t>
  </si>
  <si>
    <t>30/12/1998</t>
  </si>
  <si>
    <t>01/01/1998</t>
  </si>
  <si>
    <t>Nguyễn Khánh Linh</t>
  </si>
  <si>
    <t>02/01/1998</t>
  </si>
  <si>
    <t>25/10/1998</t>
  </si>
  <si>
    <t>26/06/1998</t>
  </si>
  <si>
    <t>16/05/1998</t>
  </si>
  <si>
    <t>14/11/1998</t>
  </si>
  <si>
    <t>01.19</t>
  </si>
  <si>
    <t>22/02/1998</t>
  </si>
  <si>
    <t>17/10/1998</t>
  </si>
  <si>
    <t>03.03</t>
  </si>
  <si>
    <t>15/10/1998</t>
  </si>
  <si>
    <t>01.011</t>
  </si>
  <si>
    <t>09.009</t>
  </si>
  <si>
    <t>14/01/1998</t>
  </si>
  <si>
    <t>17/01/1998</t>
  </si>
  <si>
    <t>21/12/1998</t>
  </si>
  <si>
    <t>01.25</t>
  </si>
  <si>
    <t>01.050</t>
  </si>
  <si>
    <t>01.15</t>
  </si>
  <si>
    <t>01.012</t>
  </si>
  <si>
    <t>18/04/1998</t>
  </si>
  <si>
    <t>QHE.142881969</t>
  </si>
  <si>
    <t>Phạm Thị Hồng Ngọc</t>
  </si>
  <si>
    <t>05/11/1998</t>
  </si>
  <si>
    <t>0977358964</t>
  </si>
  <si>
    <t>hongphamftu.vn@gmail.com</t>
  </si>
  <si>
    <t>31/03/1998</t>
  </si>
  <si>
    <t>01.18</t>
  </si>
  <si>
    <t>01.055</t>
  </si>
  <si>
    <t>08.018</t>
  </si>
  <si>
    <t>01.086</t>
  </si>
  <si>
    <t>Nguyễn Thị Huyền Trang</t>
  </si>
  <si>
    <t>03.04</t>
  </si>
  <si>
    <t>01.06</t>
  </si>
  <si>
    <t>25/09/1998</t>
  </si>
  <si>
    <t>04/10/1998</t>
  </si>
  <si>
    <t>01.16</t>
  </si>
  <si>
    <t>17/12/1998</t>
  </si>
  <si>
    <t>01.08</t>
  </si>
  <si>
    <t>01.065</t>
  </si>
  <si>
    <t>13/08/1998</t>
  </si>
  <si>
    <t>01.30</t>
  </si>
  <si>
    <t>01.061</t>
  </si>
  <si>
    <t>03.007</t>
  </si>
  <si>
    <t>21/03/1998</t>
  </si>
  <si>
    <t>10/11/1998</t>
  </si>
  <si>
    <t>11/02/1998</t>
  </si>
  <si>
    <t>QHE.035198000418</t>
  </si>
  <si>
    <t>Lê Thị Tấm</t>
  </si>
  <si>
    <t>08/10/1998</t>
  </si>
  <si>
    <t>035198000418</t>
  </si>
  <si>
    <t>01655484272</t>
  </si>
  <si>
    <t>tamle11031998@gmail.com</t>
  </si>
  <si>
    <t>28/08/1998</t>
  </si>
  <si>
    <t>01.11</t>
  </si>
  <si>
    <t>QHE.122283944</t>
  </si>
  <si>
    <t>Nguyễn Thị Hoàng Khanh</t>
  </si>
  <si>
    <t>15/12/1998</t>
  </si>
  <si>
    <t>0936700422</t>
  </si>
  <si>
    <t>ngkhanh246@gmail.com</t>
  </si>
  <si>
    <t>13/03/1998</t>
  </si>
  <si>
    <t>01.04</t>
  </si>
  <si>
    <t>01.087</t>
  </si>
  <si>
    <t>01.117</t>
  </si>
  <si>
    <t>21/07/1998</t>
  </si>
  <si>
    <t>27/10/1998</t>
  </si>
  <si>
    <t>04/01/1998</t>
  </si>
  <si>
    <t>22/05/1998</t>
  </si>
  <si>
    <t>03.11</t>
  </si>
  <si>
    <t>03.064</t>
  </si>
  <si>
    <t>23/02/1998</t>
  </si>
  <si>
    <t>01.26</t>
  </si>
  <si>
    <t>24/01/1998</t>
  </si>
  <si>
    <t>23/09/1998</t>
  </si>
  <si>
    <t>10.01.04</t>
  </si>
  <si>
    <t>01.09</t>
  </si>
  <si>
    <t>19/11/1998</t>
  </si>
  <si>
    <t>01.07</t>
  </si>
  <si>
    <t>01.236</t>
  </si>
  <si>
    <t>01.10</t>
  </si>
  <si>
    <t>16/07/1998</t>
  </si>
  <si>
    <t>15/06/1998</t>
  </si>
  <si>
    <t>14/02/1998</t>
  </si>
  <si>
    <t>QHE.145860045</t>
  </si>
  <si>
    <t>Lê Thị Quyên</t>
  </si>
  <si>
    <t>01636231486</t>
  </si>
  <si>
    <t>baobinh074@gmail.com</t>
  </si>
  <si>
    <t>QHE.164627834</t>
  </si>
  <si>
    <t>Đỗ Hoài Phương</t>
  </si>
  <si>
    <t>27/01/1998</t>
  </si>
  <si>
    <t>0946922710</t>
  </si>
  <si>
    <t>ngahpkh@gmail.com</t>
  </si>
  <si>
    <t>23.01.04</t>
  </si>
  <si>
    <t>25/04/1998</t>
  </si>
  <si>
    <t>14/10/1998</t>
  </si>
  <si>
    <t>18/08/1998</t>
  </si>
  <si>
    <t>Nguyễn Thị Ngọc Mai</t>
  </si>
  <si>
    <t>01.23</t>
  </si>
  <si>
    <t>01/12/1998</t>
  </si>
  <si>
    <t>08/03/1998</t>
  </si>
  <si>
    <t>QHE.061080954</t>
  </si>
  <si>
    <t>Phạm Ngọc Sơn</t>
  </si>
  <si>
    <t>14/03/1998</t>
  </si>
  <si>
    <t>061080954</t>
  </si>
  <si>
    <t>0934467531</t>
  </si>
  <si>
    <t>phamngocthanhyb@gmail.com</t>
  </si>
  <si>
    <t>13.01.07</t>
  </si>
  <si>
    <t>28/11/1998</t>
  </si>
  <si>
    <t>05/04/1998</t>
  </si>
  <si>
    <t>26/12/1998</t>
  </si>
  <si>
    <t>01.02</t>
  </si>
  <si>
    <t>QHE.001198008118</t>
  </si>
  <si>
    <t>Nguyễn Phương Thảo</t>
  </si>
  <si>
    <t>001198008118</t>
  </si>
  <si>
    <t>01688832649</t>
  </si>
  <si>
    <t>pul.199x@yahoo.com.vn</t>
  </si>
  <si>
    <t>01.111</t>
  </si>
  <si>
    <t>Nguyễn Thị Phương Thảo</t>
  </si>
  <si>
    <t>06/03/1998</t>
  </si>
  <si>
    <t>06.004</t>
  </si>
  <si>
    <t>01.05</t>
  </si>
  <si>
    <t>01.03</t>
  </si>
  <si>
    <t>20/01/1998</t>
  </si>
  <si>
    <t>01.066</t>
  </si>
  <si>
    <t>15/02/1998</t>
  </si>
  <si>
    <t>QHE.091871257</t>
  </si>
  <si>
    <t>Trần Hợp Sơn</t>
  </si>
  <si>
    <t>20/09/1998</t>
  </si>
  <si>
    <t>091871257</t>
  </si>
  <si>
    <t>01256232405</t>
  </si>
  <si>
    <t>son20091998@gmail.com</t>
  </si>
  <si>
    <t>28/10/1998</t>
  </si>
  <si>
    <t>01.032</t>
  </si>
  <si>
    <t>01.24</t>
  </si>
  <si>
    <t>25/11/1998</t>
  </si>
  <si>
    <t>26/03/1998</t>
  </si>
  <si>
    <t>27/11/1998</t>
  </si>
  <si>
    <t>20/06/1998</t>
  </si>
  <si>
    <t>22/11/1998</t>
  </si>
  <si>
    <t>QHE.187696046</t>
  </si>
  <si>
    <t>Nguyễn Trần Hạnh Ngân</t>
  </si>
  <si>
    <t>0912199097</t>
  </si>
  <si>
    <t>hanhngan040198@gmail.com</t>
  </si>
  <si>
    <t>QHE.031982235</t>
  </si>
  <si>
    <t>Bùi Đức Tuấn</t>
  </si>
  <si>
    <t>13/05/1998</t>
  </si>
  <si>
    <t>031982235</t>
  </si>
  <si>
    <t>0938441437</t>
  </si>
  <si>
    <t>Boy_nhangheo_codon_timban_online@yahoo.com.vn</t>
  </si>
  <si>
    <t>16/03/1998</t>
  </si>
  <si>
    <t>QHE.174576453</t>
  </si>
  <si>
    <t>Lê Thị Hải Yến</t>
  </si>
  <si>
    <t>02/05/1998</t>
  </si>
  <si>
    <t>01646539353</t>
  </si>
  <si>
    <t>leyendemen@gmail.com</t>
  </si>
  <si>
    <t>28.22.02</t>
  </si>
  <si>
    <t>QHE.164630900</t>
  </si>
  <si>
    <t>Trịnh Thị Hồng Linh</t>
  </si>
  <si>
    <t>01/08/1998</t>
  </si>
  <si>
    <t>0963372998</t>
  </si>
  <si>
    <t>linhgru098@gmail.com</t>
  </si>
  <si>
    <t>07/02/1998</t>
  </si>
  <si>
    <t>01.21</t>
  </si>
  <si>
    <t>26/08/1998</t>
  </si>
  <si>
    <t>24/02/1998</t>
  </si>
  <si>
    <t>04/03/1998</t>
  </si>
  <si>
    <t>QHE.001198006096</t>
  </si>
  <si>
    <t>Lê Ngọc Ly</t>
  </si>
  <si>
    <t>04/09/1998</t>
  </si>
  <si>
    <t>001198006096</t>
  </si>
  <si>
    <t>0985751628</t>
  </si>
  <si>
    <t>Lylee4998@gmail.com</t>
  </si>
  <si>
    <t>01.060</t>
  </si>
  <si>
    <t>07/09/1998</t>
  </si>
  <si>
    <t>22/08/1998</t>
  </si>
  <si>
    <t>QHE.164623590</t>
  </si>
  <si>
    <t>Phan Thị Tuyết Mai</t>
  </si>
  <si>
    <t>07/12/1998</t>
  </si>
  <si>
    <t>098586135</t>
  </si>
  <si>
    <t>maiphan6888@gmail.com</t>
  </si>
  <si>
    <t>20/07/1998</t>
  </si>
  <si>
    <t>01.068</t>
  </si>
  <si>
    <t>Không</t>
  </si>
  <si>
    <t>KT. HIỆU TRƯỞNG</t>
  </si>
  <si>
    <t>PHÓ HIỆU TRƯỞNG</t>
  </si>
  <si>
    <t>CHỦ TỊCH HỘI ĐỒNG TUYỂN SINH</t>
  </si>
  <si>
    <t>TS. Nguyễn Trúc Lê</t>
  </si>
  <si>
    <t>DANH SÁCH BỔ SUNG THÍ SINH ĐẠT ĐIỂM NGƯỠNG TUYỂN VÀO NGÀNH TÀI CHÍNH - NGÂN HÀNG (D340201)</t>
  </si>
  <si>
    <t>(Kèm theo Quyết định số           /QĐ-ĐHKT ngày    tháng 08 năm 2016 của Hiệu trưởng Trường Đại học Kinh tế)</t>
  </si>
  <si>
    <t>Họ tên</t>
  </si>
  <si>
    <t>Điện Thoại</t>
  </si>
  <si>
    <t>Chứng chỉ Ngoại ngữ</t>
  </si>
  <si>
    <t>1</t>
  </si>
  <si>
    <t>QHE.085058791</t>
  </si>
  <si>
    <t>Nguyễn Đức Anh</t>
  </si>
  <si>
    <t>085058791</t>
  </si>
  <si>
    <t>0916528700</t>
  </si>
  <si>
    <t>nguyen.quynh.ngoc@i-glocal.com</t>
  </si>
  <si>
    <t>06.01.01</t>
  </si>
  <si>
    <t>06.003</t>
  </si>
  <si>
    <t>QHE.366207940</t>
  </si>
  <si>
    <t>Trần Vũ Đức Anh</t>
  </si>
  <si>
    <t>0915810211</t>
  </si>
  <si>
    <t>anhd67@gmail.com</t>
  </si>
  <si>
    <t>59.01.03</t>
  </si>
  <si>
    <t>QHE.013501301</t>
  </si>
  <si>
    <t>Nguyễn Hải Anh</t>
  </si>
  <si>
    <t>013501301</t>
  </si>
  <si>
    <t>0983250599</t>
  </si>
  <si>
    <t>kitty_haianh_1411@yahoo.com.vn</t>
  </si>
  <si>
    <t>01300</t>
  </si>
  <si>
    <t>QHE.010198000009</t>
  </si>
  <si>
    <t>Vũ Thị Hải Anh</t>
  </si>
  <si>
    <t>010198000009</t>
  </si>
  <si>
    <t>0968257689</t>
  </si>
  <si>
    <t>hatamminhanh@gmail.com</t>
  </si>
  <si>
    <t>01.059</t>
  </si>
  <si>
    <t>01.041</t>
  </si>
  <si>
    <t>01316</t>
  </si>
  <si>
    <t>QHE.013514915</t>
  </si>
  <si>
    <t>Lương Hiền Anh</t>
  </si>
  <si>
    <t>013514915</t>
  </si>
  <si>
    <t>0919213398</t>
  </si>
  <si>
    <t>h.a.lu1306@gmail.com</t>
  </si>
  <si>
    <t>01395</t>
  </si>
  <si>
    <t>QHE.013534424</t>
  </si>
  <si>
    <t>Nguyễn Huyền Anh</t>
  </si>
  <si>
    <t>013534424</t>
  </si>
  <si>
    <t>01627554664</t>
  </si>
  <si>
    <t>nguyenhuyenanh1911@gmail.com</t>
  </si>
  <si>
    <t>01.13</t>
  </si>
  <si>
    <t>01.003</t>
  </si>
  <si>
    <t>QHE.132328646</t>
  </si>
  <si>
    <t>Nguyễn Thị Kim Anh</t>
  </si>
  <si>
    <t>16/06/1998</t>
  </si>
  <si>
    <t>0964180098</t>
  </si>
  <si>
    <t>thunder16698@gmail.com</t>
  </si>
  <si>
    <t>15.08.16</t>
  </si>
  <si>
    <t>00784</t>
  </si>
  <si>
    <t>QHE.174577573</t>
  </si>
  <si>
    <t>Nguyễn Minh Anh</t>
  </si>
  <si>
    <t>0984062242</t>
  </si>
  <si>
    <t>minhanhhp98@gmail.com</t>
  </si>
  <si>
    <t>28.22</t>
  </si>
  <si>
    <t>QHE.032004884</t>
  </si>
  <si>
    <t>Vũ Thị Ngọc Anh</t>
  </si>
  <si>
    <t>032004884</t>
  </si>
  <si>
    <t>0963540078</t>
  </si>
  <si>
    <t>maiphuongvu2894@gmail.com</t>
  </si>
  <si>
    <t>QHE.031984174</t>
  </si>
  <si>
    <t>Nguyễn Phương Anh</t>
  </si>
  <si>
    <t>031984174</t>
  </si>
  <si>
    <t>01657721286</t>
  </si>
  <si>
    <t>phuonganh.crazy.98@gmail.com</t>
  </si>
  <si>
    <t>03.13</t>
  </si>
  <si>
    <t>03.078</t>
  </si>
  <si>
    <t>QHE.013531158</t>
  </si>
  <si>
    <t>31/08/1998</t>
  </si>
  <si>
    <t>013531158</t>
  </si>
  <si>
    <t>01638337742</t>
  </si>
  <si>
    <t>sumj3108@gmail.com</t>
  </si>
  <si>
    <t>01.098</t>
  </si>
  <si>
    <t>00754</t>
  </si>
  <si>
    <t>QHE.187696491</t>
  </si>
  <si>
    <t>Trần Thị Phương Anh</t>
  </si>
  <si>
    <t>30/11/1997</t>
  </si>
  <si>
    <t>01675226524</t>
  </si>
  <si>
    <t>phuonganhb3k92@gmail.com</t>
  </si>
  <si>
    <t>29.01</t>
  </si>
  <si>
    <t>QHE.017499999</t>
  </si>
  <si>
    <t>Đào Quang Anh</t>
  </si>
  <si>
    <t>017499999</t>
  </si>
  <si>
    <t>0963431998</t>
  </si>
  <si>
    <t>bikuteboy04031998@gmail.com</t>
  </si>
  <si>
    <t>01.105</t>
  </si>
  <si>
    <t>QHE.013651173</t>
  </si>
  <si>
    <t>Nguyễn Hòa Bình</t>
  </si>
  <si>
    <t>013651173</t>
  </si>
  <si>
    <t>01654088669</t>
  </si>
  <si>
    <t>hblovedaehan@gmail.com</t>
  </si>
  <si>
    <t>01.043</t>
  </si>
  <si>
    <t>01976</t>
  </si>
  <si>
    <t>QHE.017353613</t>
  </si>
  <si>
    <t>Dương Thái Bình</t>
  </si>
  <si>
    <t>21/11/1998</t>
  </si>
  <si>
    <t>017353613</t>
  </si>
  <si>
    <t>0912725779</t>
  </si>
  <si>
    <t>thaimta1993@gmail.com</t>
  </si>
  <si>
    <t>01.075</t>
  </si>
  <si>
    <t>QHE.184227799</t>
  </si>
  <si>
    <t>Nguyễn Hồng Quỳnh Chi</t>
  </si>
  <si>
    <t>06/11/1998</t>
  </si>
  <si>
    <t>0916906826</t>
  </si>
  <si>
    <t>quynhchinguyen98@gmail.com</t>
  </si>
  <si>
    <t>30.01</t>
  </si>
  <si>
    <t>QHE.142941459</t>
  </si>
  <si>
    <t>Đặng Xuân Cường</t>
  </si>
  <si>
    <t>01642998860</t>
  </si>
  <si>
    <t>nhokd3nny98@gmail.com</t>
  </si>
  <si>
    <t>21.06</t>
  </si>
  <si>
    <t>QHE.142857022</t>
  </si>
  <si>
    <t>Nguyễn Đình Dũng</t>
  </si>
  <si>
    <t>0912194258</t>
  </si>
  <si>
    <t>Theunt.hdu@vietcombank.com.vn</t>
  </si>
  <si>
    <t>21.01</t>
  </si>
  <si>
    <t>QHE.001098006512</t>
  </si>
  <si>
    <t>Nguyễn Tuấn Dũng</t>
  </si>
  <si>
    <t>16/01/1998</t>
  </si>
  <si>
    <t>001098006512</t>
  </si>
  <si>
    <t>01694685713</t>
  </si>
  <si>
    <t>tuandung1611998@gmail.com</t>
  </si>
  <si>
    <t>01.253</t>
  </si>
  <si>
    <t>QHE.001098012631</t>
  </si>
  <si>
    <t>Nguyễn Đức Duy</t>
  </si>
  <si>
    <t>30/10/1998</t>
  </si>
  <si>
    <t>001098012631</t>
  </si>
  <si>
    <t>0982225373</t>
  </si>
  <si>
    <t>huyenlt1973@gmail.com</t>
  </si>
  <si>
    <t>01.038</t>
  </si>
  <si>
    <t>QHE.122283838</t>
  </si>
  <si>
    <t>Đặng Mỹ Duyên</t>
  </si>
  <si>
    <t>01698537025</t>
  </si>
  <si>
    <t>myduyen@gmail.com</t>
  </si>
  <si>
    <t>18.01</t>
  </si>
  <si>
    <t>05388</t>
  </si>
  <si>
    <t>QHE.125811075</t>
  </si>
  <si>
    <t>Nguyễn Thị Bạch Dương</t>
  </si>
  <si>
    <t>13/02/1998</t>
  </si>
  <si>
    <t>01682895515</t>
  </si>
  <si>
    <t>bachduong13298@gmail.com</t>
  </si>
  <si>
    <t>19.06</t>
  </si>
  <si>
    <t>QHE.145846588</t>
  </si>
  <si>
    <t>Nguyễn Thị Bích Đào</t>
  </si>
  <si>
    <t>0967060546</t>
  </si>
  <si>
    <t>daosakuza98@gmail.com</t>
  </si>
  <si>
    <t>22.07</t>
  </si>
  <si>
    <t>QHE.013537052</t>
  </si>
  <si>
    <t>Nguyễn Tiến Đạt</t>
  </si>
  <si>
    <t>013537052</t>
  </si>
  <si>
    <t>0965146482</t>
  </si>
  <si>
    <t>degea.datt82@gmail.com</t>
  </si>
  <si>
    <t>01.096</t>
  </si>
  <si>
    <t>QHE.001098007317</t>
  </si>
  <si>
    <t>Chu Trần Định</t>
  </si>
  <si>
    <t>001098007317</t>
  </si>
  <si>
    <t>0934457615</t>
  </si>
  <si>
    <t>truocluong121@gmail.com</t>
  </si>
  <si>
    <t>01.090</t>
  </si>
  <si>
    <t>QHE.013603866</t>
  </si>
  <si>
    <t>Nguyễn Anh  Đức</t>
  </si>
  <si>
    <t>07/10/1998</t>
  </si>
  <si>
    <t>013603866</t>
  </si>
  <si>
    <t>0966228546</t>
  </si>
  <si>
    <t>kiemtralai98@yahoo.com</t>
  </si>
  <si>
    <t>QHE.045189698</t>
  </si>
  <si>
    <t>Đỗ Minh Đức</t>
  </si>
  <si>
    <t>08/02/1998</t>
  </si>
  <si>
    <t>045189698</t>
  </si>
  <si>
    <t>0964679096</t>
  </si>
  <si>
    <t>zuerduc1998@gmail.com</t>
  </si>
  <si>
    <t>07.01.01</t>
  </si>
  <si>
    <t>07.001</t>
  </si>
  <si>
    <t>QHE.013670043</t>
  </si>
  <si>
    <t>Nguyễn Minh Đức</t>
  </si>
  <si>
    <t>29/12/1998</t>
  </si>
  <si>
    <t>013670043</t>
  </si>
  <si>
    <t>01262146276</t>
  </si>
  <si>
    <t>khongcanbietlaj@gmail.com</t>
  </si>
  <si>
    <t>QHE.026098001393</t>
  </si>
  <si>
    <t>Trần Tiến Đức</t>
  </si>
  <si>
    <t>06/05/1998</t>
  </si>
  <si>
    <t>026098001393</t>
  </si>
  <si>
    <t>0987608325</t>
  </si>
  <si>
    <t>duclv10@gmail.com</t>
  </si>
  <si>
    <t>16.02</t>
  </si>
  <si>
    <t>QHE.073469457</t>
  </si>
  <si>
    <t>Đoàn Hà Giang</t>
  </si>
  <si>
    <t>073469457</t>
  </si>
  <si>
    <t>01695056121</t>
  </si>
  <si>
    <t>hagiang.bq98@gmail.com</t>
  </si>
  <si>
    <t>05.10.01</t>
  </si>
  <si>
    <t>05.025</t>
  </si>
  <si>
    <t>QHE.001198005640</t>
  </si>
  <si>
    <t>Trần Hương Giang</t>
  </si>
  <si>
    <t>19/08/1998</t>
  </si>
  <si>
    <t>001198005640</t>
  </si>
  <si>
    <t>0912357257</t>
  </si>
  <si>
    <t>hoangnhi1977@gmail.com</t>
  </si>
  <si>
    <t>QHE.113699797</t>
  </si>
  <si>
    <t>Trần Thị Ngân Giang</t>
  </si>
  <si>
    <t>29/07/1998</t>
  </si>
  <si>
    <t>0962889969</t>
  </si>
  <si>
    <t>akumagiangtran@gmail.com</t>
  </si>
  <si>
    <t>07214</t>
  </si>
  <si>
    <t>QHE.184312882</t>
  </si>
  <si>
    <t>Phan Nguyệt Hà</t>
  </si>
  <si>
    <t>0949711681</t>
  </si>
  <si>
    <t>phanhaxdxd@gmail.com</t>
  </si>
  <si>
    <t>30.03.01</t>
  </si>
  <si>
    <t>QHE.145815621</t>
  </si>
  <si>
    <t>Đoàn Thị Thanh Hà</t>
  </si>
  <si>
    <t>0973062151</t>
  </si>
  <si>
    <t>thanhthanh3198@gmail.com</t>
  </si>
  <si>
    <t>22.04</t>
  </si>
  <si>
    <t>07629</t>
  </si>
  <si>
    <t>QHE.175072384</t>
  </si>
  <si>
    <t>Hoàng Thị Hà</t>
  </si>
  <si>
    <t>01644021002</t>
  </si>
  <si>
    <t>binhnnh216@gmail.com</t>
  </si>
  <si>
    <t>28.15</t>
  </si>
  <si>
    <t>QHE.164623607</t>
  </si>
  <si>
    <t>Lê Thu Hà</t>
  </si>
  <si>
    <t>04/06/1998</t>
  </si>
  <si>
    <t>0917312647</t>
  </si>
  <si>
    <t>lethuhakp@gmail.com</t>
  </si>
  <si>
    <t>27.08</t>
  </si>
  <si>
    <t>QHE.164630215</t>
  </si>
  <si>
    <t>Phạm Thị Thu Hà</t>
  </si>
  <si>
    <t>19/09/1998</t>
  </si>
  <si>
    <t>0987957099</t>
  </si>
  <si>
    <t>ha199819981998@gmail.com</t>
  </si>
  <si>
    <t>27.06.03</t>
  </si>
  <si>
    <t>QHE.164619767</t>
  </si>
  <si>
    <t>Phạm Văn Hà</t>
  </si>
  <si>
    <t>0982865874</t>
  </si>
  <si>
    <t>phamha217@gmail.com</t>
  </si>
  <si>
    <t>27.02.04</t>
  </si>
  <si>
    <t>QHE.013515631</t>
  </si>
  <si>
    <t>Nguyễn Việt Hà</t>
  </si>
  <si>
    <t>09/07/1998</t>
  </si>
  <si>
    <t>013515631</t>
  </si>
  <si>
    <t>01662992515</t>
  </si>
  <si>
    <t>namviet2612@gmail.com</t>
  </si>
  <si>
    <t>QHE.001198005917</t>
  </si>
  <si>
    <t>Vương Việt Hà</t>
  </si>
  <si>
    <t>16/08/1998</t>
  </si>
  <si>
    <t>001198005917</t>
  </si>
  <si>
    <t>0968445851</t>
  </si>
  <si>
    <t>vuongducphuong1992@gmail.com</t>
  </si>
  <si>
    <t>07834</t>
  </si>
  <si>
    <t>QHE.163435394</t>
  </si>
  <si>
    <t>Nguyễn Ngọc Hải</t>
  </si>
  <si>
    <t>0914681468</t>
  </si>
  <si>
    <t>nguyenngochai190898@gmail.com</t>
  </si>
  <si>
    <t>25.07</t>
  </si>
  <si>
    <t>QHE.101342311</t>
  </si>
  <si>
    <t>Nguyễn Thúy Hải</t>
  </si>
  <si>
    <t>11/01/1998</t>
  </si>
  <si>
    <t>0931501618</t>
  </si>
  <si>
    <t>h2stp.bank.2015@gmail.com</t>
  </si>
  <si>
    <t>17.01</t>
  </si>
  <si>
    <t>QHE.037198000083</t>
  </si>
  <si>
    <t>Nguyễn Minh Hằng</t>
  </si>
  <si>
    <t>12/09/1998</t>
  </si>
  <si>
    <t>037198000083</t>
  </si>
  <si>
    <t>0974162175</t>
  </si>
  <si>
    <t>hanhmao1975@gmai.com</t>
  </si>
  <si>
    <t>27.04.06</t>
  </si>
  <si>
    <t>QHE.135874799</t>
  </si>
  <si>
    <t>Dương Thị Hằng</t>
  </si>
  <si>
    <t>28/09/1998</t>
  </si>
  <si>
    <t>0912764829</t>
  </si>
  <si>
    <t>duonghang28091998@gmail.com</t>
  </si>
  <si>
    <t>16.05</t>
  </si>
  <si>
    <t>QHE.013592968</t>
  </si>
  <si>
    <t>Lữ Thu Hằng</t>
  </si>
  <si>
    <t>18/02/1998</t>
  </si>
  <si>
    <t>013592968</t>
  </si>
  <si>
    <t>01889380259</t>
  </si>
  <si>
    <t>luthuhang182@gmail.com</t>
  </si>
  <si>
    <t>QHE.132390465</t>
  </si>
  <si>
    <t>Phạm Thị Ngọc Hiền</t>
  </si>
  <si>
    <t>06/08/1998</t>
  </si>
  <si>
    <t>01692036909</t>
  </si>
  <si>
    <t>hienbie1998@gmail.com</t>
  </si>
  <si>
    <t>15.04.06</t>
  </si>
  <si>
    <t>09674</t>
  </si>
  <si>
    <t>QHE.001198006449</t>
  </si>
  <si>
    <t>Nguyễn Thị Thanh Hiền</t>
  </si>
  <si>
    <t>08/12/1998</t>
  </si>
  <si>
    <t>001198006449</t>
  </si>
  <si>
    <t>01647970367</t>
  </si>
  <si>
    <t>Hoathuytinh81298@gmail.com</t>
  </si>
  <si>
    <t>01.015</t>
  </si>
  <si>
    <t>QHE.125852825</t>
  </si>
  <si>
    <t>Trần Thị Hiền</t>
  </si>
  <si>
    <t>10/01/1998</t>
  </si>
  <si>
    <t>01679098792</t>
  </si>
  <si>
    <t>tranhienkut333@gmail.com</t>
  </si>
  <si>
    <t>19.01</t>
  </si>
  <si>
    <t>QHE.145817282</t>
  </si>
  <si>
    <t>Lê Thu Hiền</t>
  </si>
  <si>
    <t>0988141977</t>
  </si>
  <si>
    <t>vohinhnhubongtoi14@gmail.com</t>
  </si>
  <si>
    <t>QHE.013527551</t>
  </si>
  <si>
    <t>Ngô Thu Hiền</t>
  </si>
  <si>
    <t>11/07/1998</t>
  </si>
  <si>
    <t>013527551</t>
  </si>
  <si>
    <t>0966960244</t>
  </si>
  <si>
    <t>hienngo117@gmail.com</t>
  </si>
  <si>
    <t>QHE.036198000288</t>
  </si>
  <si>
    <t>Vũ Thu Hiền</t>
  </si>
  <si>
    <t>25/05/1998</t>
  </si>
  <si>
    <t>036198000288</t>
  </si>
  <si>
    <t>01215645663</t>
  </si>
  <si>
    <t>vuthuhien2505@yahoo.com</t>
  </si>
  <si>
    <t>01.042</t>
  </si>
  <si>
    <t>09842</t>
  </si>
  <si>
    <t>QHE.125862016</t>
  </si>
  <si>
    <t>Đỗ Thị Hiệp</t>
  </si>
  <si>
    <t>0978027438</t>
  </si>
  <si>
    <t>dh98.vn@gmail.com</t>
  </si>
  <si>
    <t>19.08</t>
  </si>
  <si>
    <t>QHE.013501509</t>
  </si>
  <si>
    <t>Phùng Minh Hiếu</t>
  </si>
  <si>
    <t>01/07/1998</t>
  </si>
  <si>
    <t>013501509</t>
  </si>
  <si>
    <t>01646630622</t>
  </si>
  <si>
    <t>hjeu01633242371@gmail.com</t>
  </si>
  <si>
    <t>QHE.145907187</t>
  </si>
  <si>
    <t>Trần Ngọc Hiếu</t>
  </si>
  <si>
    <t>01649091614</t>
  </si>
  <si>
    <t>tranngochieu375@gmail.com</t>
  </si>
  <si>
    <t>22.01</t>
  </si>
  <si>
    <t>09918</t>
  </si>
  <si>
    <t>QHE.122287531</t>
  </si>
  <si>
    <t>Trần Trung Hiếu</t>
  </si>
  <si>
    <t>08/08/1998</t>
  </si>
  <si>
    <t>0944829636</t>
  </si>
  <si>
    <t>dkmvkl998@gmail.com</t>
  </si>
  <si>
    <t>QHE.013615577</t>
  </si>
  <si>
    <t>Ứng Thị Quỳnh Hoa</t>
  </si>
  <si>
    <t>07/08/1998</t>
  </si>
  <si>
    <t>013615577</t>
  </si>
  <si>
    <t>01685103114</t>
  </si>
  <si>
    <t>chihoayeuin@gmail.com</t>
  </si>
  <si>
    <t>01.020</t>
  </si>
  <si>
    <t>QHE.164626153</t>
  </si>
  <si>
    <t>Trần Thị Hoa</t>
  </si>
  <si>
    <t>04/12/1998</t>
  </si>
  <si>
    <t>0916603239</t>
  </si>
  <si>
    <t>meomeo.hnue.95@gmail.com</t>
  </si>
  <si>
    <t>27.07</t>
  </si>
  <si>
    <t>QHE.122227962</t>
  </si>
  <si>
    <t>Đặng Huy Hoàng</t>
  </si>
  <si>
    <t>15/01/1998</t>
  </si>
  <si>
    <t>01635325171</t>
  </si>
  <si>
    <t>hhbg98@gmail.com</t>
  </si>
  <si>
    <t>18.01.01</t>
  </si>
  <si>
    <t>QHE.044098000001</t>
  </si>
  <si>
    <t>Trịnh Hoàng</t>
  </si>
  <si>
    <t>24/05/1998</t>
  </si>
  <si>
    <t>044098000001</t>
  </si>
  <si>
    <t>0919198869</t>
  </si>
  <si>
    <t>trinhhoang24051998@gmail.com</t>
  </si>
  <si>
    <t>01.082</t>
  </si>
  <si>
    <t>QHE.101255741</t>
  </si>
  <si>
    <t>Đặng Thị Huê</t>
  </si>
  <si>
    <t>15/08/1998</t>
  </si>
  <si>
    <t>01686174105</t>
  </si>
  <si>
    <t>huehuedang98@gmail.com</t>
  </si>
  <si>
    <t>17.12.03</t>
  </si>
  <si>
    <t>QHE.164620959</t>
  </si>
  <si>
    <t>Trần Hoàng Huy</t>
  </si>
  <si>
    <t>17/05/1998</t>
  </si>
  <si>
    <t>0915230674</t>
  </si>
  <si>
    <t>Quanghth74@gmail.com</t>
  </si>
  <si>
    <t>27.01</t>
  </si>
  <si>
    <t>QHE.013633691</t>
  </si>
  <si>
    <t>Phạm Quang Huy</t>
  </si>
  <si>
    <t>013633691</t>
  </si>
  <si>
    <t>01632916991</t>
  </si>
  <si>
    <t>quanghuy899894@gmail.com</t>
  </si>
  <si>
    <t>01.29</t>
  </si>
  <si>
    <t>01.118</t>
  </si>
  <si>
    <t>QHE.013536200</t>
  </si>
  <si>
    <t>Phạm Ngọc Huyền</t>
  </si>
  <si>
    <t>013536200</t>
  </si>
  <si>
    <t>01666565698</t>
  </si>
  <si>
    <t>titmoc123@gmail.com</t>
  </si>
  <si>
    <t>QHE.101249486</t>
  </si>
  <si>
    <t>Đặng Thị Thanh Huyền</t>
  </si>
  <si>
    <t>05/03/1998</t>
  </si>
  <si>
    <t>0987586083</t>
  </si>
  <si>
    <t>huyena364@gmail.com</t>
  </si>
  <si>
    <t>17.02</t>
  </si>
  <si>
    <t>QHE.034198000405</t>
  </si>
  <si>
    <t>Vũ Thị Huyền</t>
  </si>
  <si>
    <t>034198000405</t>
  </si>
  <si>
    <t>01674153638</t>
  </si>
  <si>
    <t>hoangghipp98@gmail.com</t>
  </si>
  <si>
    <t>26.03</t>
  </si>
  <si>
    <t>QHE.022198000250</t>
  </si>
  <si>
    <t>Vũ Thu Huyền</t>
  </si>
  <si>
    <t>022198000250</t>
  </si>
  <si>
    <t>0915354789</t>
  </si>
  <si>
    <t>nguyenngocha7373@gmail.com</t>
  </si>
  <si>
    <t>17.13</t>
  </si>
  <si>
    <t>QHE.164620563</t>
  </si>
  <si>
    <t>Nguyễn Đăng Hưng</t>
  </si>
  <si>
    <t>0916883318</t>
  </si>
  <si>
    <t>hungths@gmail.com</t>
  </si>
  <si>
    <t>QHE.132391292</t>
  </si>
  <si>
    <t>Nguyễn Quang Hưng</t>
  </si>
  <si>
    <t>30/07/1998</t>
  </si>
  <si>
    <t>0988979414</t>
  </si>
  <si>
    <t>tuanthitran1@gmail.com</t>
  </si>
  <si>
    <t>15.04.01</t>
  </si>
  <si>
    <t>QHE.187502939</t>
  </si>
  <si>
    <t>Bùi Thái Hưng</t>
  </si>
  <si>
    <t>01246269265</t>
  </si>
  <si>
    <t>buithaihung98@gmail.com</t>
  </si>
  <si>
    <t>QHE.125831305</t>
  </si>
  <si>
    <t>Phạm Thị Hương</t>
  </si>
  <si>
    <t>01/04/1998</t>
  </si>
  <si>
    <t>01626899780</t>
  </si>
  <si>
    <t>huongskipper@gmail.com</t>
  </si>
  <si>
    <t>19.07</t>
  </si>
  <si>
    <t>QHE.050966617</t>
  </si>
  <si>
    <t>Đào Thu Hương</t>
  </si>
  <si>
    <t>050966617</t>
  </si>
  <si>
    <t>0972781137</t>
  </si>
  <si>
    <t>bacson2412@gmail.com</t>
  </si>
  <si>
    <t>14.01.05</t>
  </si>
  <si>
    <t>QHE.001198007157</t>
  </si>
  <si>
    <t>Trần Thu Hương</t>
  </si>
  <si>
    <t>001198007157</t>
  </si>
  <si>
    <t>0964511771</t>
  </si>
  <si>
    <t>Huongbeo2401@gmail.com</t>
  </si>
  <si>
    <t>QHE.164617962</t>
  </si>
  <si>
    <t>Đinh Công Khánh</t>
  </si>
  <si>
    <t>14/09/1998</t>
  </si>
  <si>
    <t>0988662543</t>
  </si>
  <si>
    <t>vinarip1@gmail.com</t>
  </si>
  <si>
    <t>27.05</t>
  </si>
  <si>
    <t>06410</t>
  </si>
  <si>
    <t>QHE.013458948</t>
  </si>
  <si>
    <t>Lưu Mạnh Khiêm</t>
  </si>
  <si>
    <t>20/12/1998</t>
  </si>
  <si>
    <t>013458948</t>
  </si>
  <si>
    <t>0943725588</t>
  </si>
  <si>
    <t>lmkhiem12@gmail.com</t>
  </si>
  <si>
    <t>QHE.013490497</t>
  </si>
  <si>
    <t>Trần Minh Khuê</t>
  </si>
  <si>
    <t>23/06/1998</t>
  </si>
  <si>
    <t>013490497</t>
  </si>
  <si>
    <t>0962026436</t>
  </si>
  <si>
    <t>khuetop98@gmail.com</t>
  </si>
  <si>
    <t>QHE.036098004315</t>
  </si>
  <si>
    <t>Trần Minh Chính Kiên</t>
  </si>
  <si>
    <t>036098004315</t>
  </si>
  <si>
    <t>0945662995</t>
  </si>
  <si>
    <t>kien.112.1998@gmail.com</t>
  </si>
  <si>
    <t>25.01</t>
  </si>
  <si>
    <t>QHE.071045825</t>
  </si>
  <si>
    <t>Tăng Ngọc Lan</t>
  </si>
  <si>
    <t>071045825</t>
  </si>
  <si>
    <t>01656609998</t>
  </si>
  <si>
    <t>tnlan0798.chuyen@edu.tuyenquang.vn</t>
  </si>
  <si>
    <t>09.07.01</t>
  </si>
  <si>
    <t>QHE.164623826</t>
  </si>
  <si>
    <t>Hoàng Thị Bích Liên</t>
  </si>
  <si>
    <t>28/04/1998</t>
  </si>
  <si>
    <t>01692238665</t>
  </si>
  <si>
    <t>Coctot12@gmail.com</t>
  </si>
  <si>
    <t>QHE.091889485</t>
  </si>
  <si>
    <t>Phạm Thị Hương Liên</t>
  </si>
  <si>
    <t>091889485</t>
  </si>
  <si>
    <t>0968620283</t>
  </si>
  <si>
    <t>huonglien13898@gmail.com</t>
  </si>
  <si>
    <t>12.06.29</t>
  </si>
  <si>
    <t>QHE.125849967</t>
  </si>
  <si>
    <t>Vũ Diệu Linh</t>
  </si>
  <si>
    <t>0968199366</t>
  </si>
  <si>
    <t>grouptlu@gmail.com</t>
  </si>
  <si>
    <t>QHE.187543435</t>
  </si>
  <si>
    <t>Nguyễn Thị Đoàn Linh</t>
  </si>
  <si>
    <t>0946566721</t>
  </si>
  <si>
    <t>trinh.kim.linh97@gmail.com</t>
  </si>
  <si>
    <t>29.15.08</t>
  </si>
  <si>
    <t>QHE.026198003445</t>
  </si>
  <si>
    <t>Phan Thị Hoài Linh</t>
  </si>
  <si>
    <t>30/05/1998</t>
  </si>
  <si>
    <t>026198003445</t>
  </si>
  <si>
    <t>0974251096</t>
  </si>
  <si>
    <t>lengoclan1976@gmail.com</t>
  </si>
  <si>
    <t>16.01</t>
  </si>
  <si>
    <t>QHE.013511192</t>
  </si>
  <si>
    <t>Phạm Hương Linh</t>
  </si>
  <si>
    <t>25/07/1998</t>
  </si>
  <si>
    <t>013511192</t>
  </si>
  <si>
    <t>0983929358</t>
  </si>
  <si>
    <t>phamhuonglinh9a4@gmail.com</t>
  </si>
  <si>
    <t>05040</t>
  </si>
  <si>
    <t>QHE.174506153</t>
  </si>
  <si>
    <t>23/10/1998</t>
  </si>
  <si>
    <t>0913722434</t>
  </si>
  <si>
    <t>khanhlinhth2310@gmail.com</t>
  </si>
  <si>
    <t>28.01</t>
  </si>
  <si>
    <t>QHE.145430299</t>
  </si>
  <si>
    <t>Hà Mai Linh</t>
  </si>
  <si>
    <t>02/03/1998</t>
  </si>
  <si>
    <t>01235282236</t>
  </si>
  <si>
    <t>hahuythien1959@yahoo.com</t>
  </si>
  <si>
    <t>QHE.113687946</t>
  </si>
  <si>
    <t>Nguyễn Mai Linh</t>
  </si>
  <si>
    <t>0912903992</t>
  </si>
  <si>
    <t>linnhspai@gmail.com</t>
  </si>
  <si>
    <t>23.01.03</t>
  </si>
  <si>
    <t>04399</t>
  </si>
  <si>
    <t>QHE.017520158</t>
  </si>
  <si>
    <t>Phạm Mỹ Linh</t>
  </si>
  <si>
    <t>15/05/1998</t>
  </si>
  <si>
    <t>017520158</t>
  </si>
  <si>
    <t>01682218031</t>
  </si>
  <si>
    <t>ngocanh7491@gmail.com</t>
  </si>
  <si>
    <t>QHE.030198001219</t>
  </si>
  <si>
    <t>Hoàng Thị Linh</t>
  </si>
  <si>
    <t>030198001219</t>
  </si>
  <si>
    <t>0974076551</t>
  </si>
  <si>
    <t>heoconhohoang@gmail.com</t>
  </si>
  <si>
    <t>21.02</t>
  </si>
  <si>
    <t>QHE.132408459</t>
  </si>
  <si>
    <t>Lê Thùy Linh</t>
  </si>
  <si>
    <t>23/04/1998</t>
  </si>
  <si>
    <t>0914952913</t>
  </si>
  <si>
    <t>linhhle234@gmail.com</t>
  </si>
  <si>
    <t>15.01</t>
  </si>
  <si>
    <t>QHE.013620151</t>
  </si>
  <si>
    <t>Vương Thị Thùy Linh</t>
  </si>
  <si>
    <t>013620151</t>
  </si>
  <si>
    <t>01668859971</t>
  </si>
  <si>
    <t>vuongthuylinh10198@gmail.com</t>
  </si>
  <si>
    <t>04949</t>
  </si>
  <si>
    <t>QHE.145840005</t>
  </si>
  <si>
    <t>Nguyễn Tùng Linh</t>
  </si>
  <si>
    <t>0983977241</t>
  </si>
  <si>
    <t>phamhang.73@gmail.com</t>
  </si>
  <si>
    <t>22.05</t>
  </si>
  <si>
    <t>QHE.142777388</t>
  </si>
  <si>
    <t>Lê Thị Lịu</t>
  </si>
  <si>
    <t>01636956814</t>
  </si>
  <si>
    <t>tinhdau1081998@gmail.com</t>
  </si>
  <si>
    <t>21.12</t>
  </si>
  <si>
    <t>QHE.001198009019</t>
  </si>
  <si>
    <t>Nguyễn Thị Bích Loan</t>
  </si>
  <si>
    <t>001198009019</t>
  </si>
  <si>
    <t>01639640629</t>
  </si>
  <si>
    <t>loan2451998@gmail.com</t>
  </si>
  <si>
    <t>01.030</t>
  </si>
  <si>
    <t>QHE.013538141</t>
  </si>
  <si>
    <t>Lê Hoàng Long</t>
  </si>
  <si>
    <t>013538141</t>
  </si>
  <si>
    <t>0904375588</t>
  </si>
  <si>
    <t>mr.hoanglong.le@gmail.com</t>
  </si>
  <si>
    <t>05171</t>
  </si>
  <si>
    <t>QHE.061052341</t>
  </si>
  <si>
    <t>Nguyễn Thành Long</t>
  </si>
  <si>
    <t>061052341</t>
  </si>
  <si>
    <t>01686897787</t>
  </si>
  <si>
    <t>kunkunmoney@gmail.com</t>
  </si>
  <si>
    <t>13.01.05</t>
  </si>
  <si>
    <t>QHE.168592898</t>
  </si>
  <si>
    <t>Đỗ Thị Ngọc Mai</t>
  </si>
  <si>
    <t>01656477269</t>
  </si>
  <si>
    <t>ngocmaitwinkle@gmail.com</t>
  </si>
  <si>
    <t>24.04</t>
  </si>
  <si>
    <t>QHE.034198001181</t>
  </si>
  <si>
    <t>11/11/1998</t>
  </si>
  <si>
    <t>034198001181</t>
  </si>
  <si>
    <t>0912135436</t>
  </si>
  <si>
    <t>huekbtb75@gmail.com</t>
  </si>
  <si>
    <t>26.01</t>
  </si>
  <si>
    <t>QHE.142858493</t>
  </si>
  <si>
    <t>Tiêu Nhật Minh</t>
  </si>
  <si>
    <t>01663542597</t>
  </si>
  <si>
    <t>sungyoungmun98@gmail.com</t>
  </si>
  <si>
    <t>QHE.163459099</t>
  </si>
  <si>
    <t>Trịnh Quang Minh</t>
  </si>
  <si>
    <t>0984870795</t>
  </si>
  <si>
    <t>vuthihongtuoind@gmail.com</t>
  </si>
  <si>
    <t>25.03</t>
  </si>
  <si>
    <t>06658</t>
  </si>
  <si>
    <t>QHE.026098000965</t>
  </si>
  <si>
    <t>Đặng Văn Minh</t>
  </si>
  <si>
    <t>28/02/1998</t>
  </si>
  <si>
    <t>026098000965</t>
  </si>
  <si>
    <t>0964243917</t>
  </si>
  <si>
    <t>minhsusu28021998@gmail.com</t>
  </si>
  <si>
    <t>QHE.013538457</t>
  </si>
  <si>
    <t>Lê Huyền My</t>
  </si>
  <si>
    <t>013538457</t>
  </si>
  <si>
    <t>01673996063</t>
  </si>
  <si>
    <t>mimeomoi98@gmail.com</t>
  </si>
  <si>
    <t>QHE.013568786</t>
  </si>
  <si>
    <t>Phan Thị Trà My</t>
  </si>
  <si>
    <t>013568786</t>
  </si>
  <si>
    <t>01689763944</t>
  </si>
  <si>
    <t>mymyy207@yahoo.com</t>
  </si>
  <si>
    <t>QHE.001098004448</t>
  </si>
  <si>
    <t>Dương Đức Nam</t>
  </si>
  <si>
    <t>001098004448</t>
  </si>
  <si>
    <t>01642849854</t>
  </si>
  <si>
    <t>dnam0005@gmail.com</t>
  </si>
  <si>
    <t>QHE.142895335</t>
  </si>
  <si>
    <t>Lê Hoài Nam</t>
  </si>
  <si>
    <t>18/11/1998</t>
  </si>
  <si>
    <t>0975912336</t>
  </si>
  <si>
    <t>namkolxxx@gmail.com</t>
  </si>
  <si>
    <t>QHE.061062226</t>
  </si>
  <si>
    <t>Đỗ Quang Nam</t>
  </si>
  <si>
    <t>061062226</t>
  </si>
  <si>
    <t>01233961189</t>
  </si>
  <si>
    <t>lansbvyenbai@gmail.com</t>
  </si>
  <si>
    <t>QHE.019198000022</t>
  </si>
  <si>
    <t>Đỗ Thị Thuý Nga</t>
  </si>
  <si>
    <t>17/08/1998</t>
  </si>
  <si>
    <t>019198000022</t>
  </si>
  <si>
    <t>0912127884</t>
  </si>
  <si>
    <t>truongdd@vnsteel.vn</t>
  </si>
  <si>
    <t>02708</t>
  </si>
  <si>
    <t>QHE.026198000655</t>
  </si>
  <si>
    <t>Nguyễn Thị Thúy Nga</t>
  </si>
  <si>
    <t>026198000655</t>
  </si>
  <si>
    <t>01683898639</t>
  </si>
  <si>
    <t>phuongngavp2015@gmail.com</t>
  </si>
  <si>
    <t>16.06</t>
  </si>
  <si>
    <t>02714</t>
  </si>
  <si>
    <t>QHE.152231646</t>
  </si>
  <si>
    <t>Lương Bảo Ngọc</t>
  </si>
  <si>
    <t>0983717821</t>
  </si>
  <si>
    <t>baongoc98ll@gmail.com</t>
  </si>
  <si>
    <t>26.06</t>
  </si>
  <si>
    <t>QHE.013633704</t>
  </si>
  <si>
    <t>Phạm Thị Bích Ngọc</t>
  </si>
  <si>
    <t>013633704</t>
  </si>
  <si>
    <t>01682560609</t>
  </si>
  <si>
    <t>phamvinh1991@gmail.com</t>
  </si>
  <si>
    <t>02956</t>
  </si>
  <si>
    <t>QHE.113678748</t>
  </si>
  <si>
    <t>28/01/1998</t>
  </si>
  <si>
    <t>01696551790</t>
  </si>
  <si>
    <t>Mindory99@gmail.com</t>
  </si>
  <si>
    <t>23.07.01</t>
  </si>
  <si>
    <t>03106</t>
  </si>
  <si>
    <t>QHE.017353914</t>
  </si>
  <si>
    <t>Phan Thị Huyền Ngọc</t>
  </si>
  <si>
    <t>017353914</t>
  </si>
  <si>
    <t>0948981998</t>
  </si>
  <si>
    <t>ngocphan81298@gmail.com</t>
  </si>
  <si>
    <t>03119</t>
  </si>
  <si>
    <t>QHE.135865798</t>
  </si>
  <si>
    <t>Dương Như Ngọc</t>
  </si>
  <si>
    <t>0965958580</t>
  </si>
  <si>
    <t>eunjong2714@gmail.com</t>
  </si>
  <si>
    <t>QHE.095215020</t>
  </si>
  <si>
    <t>Hoàng Thị Ngọc</t>
  </si>
  <si>
    <t>15/02/1997</t>
  </si>
  <si>
    <t>095215020</t>
  </si>
  <si>
    <t>01694545875</t>
  </si>
  <si>
    <t>Hngoc15021997@gmail.com</t>
  </si>
  <si>
    <t>11.05.01</t>
  </si>
  <si>
    <t>01.035</t>
  </si>
  <si>
    <t>QHE.030198001065</t>
  </si>
  <si>
    <t>Nguyễn Thị Ngọc</t>
  </si>
  <si>
    <t>030198001065</t>
  </si>
  <si>
    <t>0964368512</t>
  </si>
  <si>
    <t>Stanleenguyen@gmail.com</t>
  </si>
  <si>
    <t>21.02.11</t>
  </si>
  <si>
    <t>QHE.168612035</t>
  </si>
  <si>
    <t>Tống Thị Nguyệt</t>
  </si>
  <si>
    <t>01652456378</t>
  </si>
  <si>
    <t>mailatoi456@gmail.com</t>
  </si>
  <si>
    <t>24.02</t>
  </si>
  <si>
    <t>QHE.001198008562</t>
  </si>
  <si>
    <t>Nguyễn Thị Hương Nhài</t>
  </si>
  <si>
    <t>001198008562</t>
  </si>
  <si>
    <t>01653146623</t>
  </si>
  <si>
    <t>nguyenthihuongnhai1998@gmail.com</t>
  </si>
  <si>
    <t>QHE.142883174</t>
  </si>
  <si>
    <t>Trương Thị Nhài</t>
  </si>
  <si>
    <t>03/07/1998</t>
  </si>
  <si>
    <t>01653723900</t>
  </si>
  <si>
    <t>truongnhai9827@gmail.com</t>
  </si>
  <si>
    <t>21.07</t>
  </si>
  <si>
    <t>QHE.122245026</t>
  </si>
  <si>
    <t>Lý Thị Nhàn</t>
  </si>
  <si>
    <t>09/08/1998</t>
  </si>
  <si>
    <t>01693575873</t>
  </si>
  <si>
    <t>ngokbuonlam@gmail.com</t>
  </si>
  <si>
    <t>18.02.15</t>
  </si>
  <si>
    <t>QHE.152216071</t>
  </si>
  <si>
    <t>Trần Thị Nhẫn</t>
  </si>
  <si>
    <t>04/02/1998</t>
  </si>
  <si>
    <t>0968542662</t>
  </si>
  <si>
    <t>tranthinhan98@gmail.com</t>
  </si>
  <si>
    <t>26.02</t>
  </si>
  <si>
    <t>QHE.164630438</t>
  </si>
  <si>
    <t>Nguyễn Thị Nhi</t>
  </si>
  <si>
    <t>02/04/1998</t>
  </si>
  <si>
    <t>01639163027</t>
  </si>
  <si>
    <t>narusawa.kazuma0204@gmail.com</t>
  </si>
  <si>
    <t>27.06.08</t>
  </si>
  <si>
    <t>QHE.001198000276</t>
  </si>
  <si>
    <t>001198000276</t>
  </si>
  <si>
    <t>0984040968</t>
  </si>
  <si>
    <t>nhinguyen1127@gmail.com</t>
  </si>
  <si>
    <t>QHE.194647909</t>
  </si>
  <si>
    <t>Hồ Thiên Nhi</t>
  </si>
  <si>
    <t>01662499725</t>
  </si>
  <si>
    <t>thiennhi98@gmail.com</t>
  </si>
  <si>
    <t>31.05</t>
  </si>
  <si>
    <t>00125</t>
  </si>
  <si>
    <t>QHE.145864889</t>
  </si>
  <si>
    <t>Nguyễn Hồng Nhung</t>
  </si>
  <si>
    <t>01/06/1998</t>
  </si>
  <si>
    <t>0967707298</t>
  </si>
  <si>
    <t>nguyenhongnhung1698@icloud.com</t>
  </si>
  <si>
    <t>22.09</t>
  </si>
  <si>
    <t>QHE.152203152</t>
  </si>
  <si>
    <t>Đặng Thị Hồng Nhung</t>
  </si>
  <si>
    <t>15/04/1998</t>
  </si>
  <si>
    <t>01254364789</t>
  </si>
  <si>
    <t>nhungnhung15041998@gmail.com</t>
  </si>
  <si>
    <t>26.05</t>
  </si>
  <si>
    <t>QHE.145842093</t>
  </si>
  <si>
    <t>Lê Thị Kim Oanh</t>
  </si>
  <si>
    <t>0967697764</t>
  </si>
  <si>
    <t>lekimoanh98hy@gmail.com</t>
  </si>
  <si>
    <t>QHE.122282355</t>
  </si>
  <si>
    <t>Trần Thị Kim Oanh</t>
  </si>
  <si>
    <t>01639422308</t>
  </si>
  <si>
    <t>kimngantran162@gmail.com</t>
  </si>
  <si>
    <t>18.08.18</t>
  </si>
  <si>
    <t>QHE.013514612</t>
  </si>
  <si>
    <t>Đỗ Mạnh Phú</t>
  </si>
  <si>
    <t>013514612</t>
  </si>
  <si>
    <t>0948484298</t>
  </si>
  <si>
    <t>domanhphu98@gmail.com</t>
  </si>
  <si>
    <t>03551</t>
  </si>
  <si>
    <t>QHE.168585783</t>
  </si>
  <si>
    <t>Lê Thị Hà Phương</t>
  </si>
  <si>
    <t>19/02/1998</t>
  </si>
  <si>
    <t>01639920807</t>
  </si>
  <si>
    <t>lethihaphuong19021998@gmail.com</t>
  </si>
  <si>
    <t>QHE.031947989</t>
  </si>
  <si>
    <t>Trịnh Mai Phương</t>
  </si>
  <si>
    <t>08/09/1998</t>
  </si>
  <si>
    <t>031947989</t>
  </si>
  <si>
    <t>0945658914</t>
  </si>
  <si>
    <t>timapu89@gmail.com</t>
  </si>
  <si>
    <t>03.023</t>
  </si>
  <si>
    <t>QHE.033198000207</t>
  </si>
  <si>
    <t>Đỗ Thu Phương</t>
  </si>
  <si>
    <t>033198000207</t>
  </si>
  <si>
    <t>01694118794</t>
  </si>
  <si>
    <t>thuylinhhvnh2013@gmail.com</t>
  </si>
  <si>
    <t>QHE.010098000005</t>
  </si>
  <si>
    <t>Trần Tuấn Phương</t>
  </si>
  <si>
    <t>05/08/1998</t>
  </si>
  <si>
    <t>010098000005</t>
  </si>
  <si>
    <t>0968436173</t>
  </si>
  <si>
    <t>phuongphappro@gmail.com</t>
  </si>
  <si>
    <t>QHE.184340461</t>
  </si>
  <si>
    <t>Võ Thị Thúy Quỳnh</t>
  </si>
  <si>
    <t>0945837990</t>
  </si>
  <si>
    <t>tqtqtqcht@gmail.com</t>
  </si>
  <si>
    <t>QHE.125783838</t>
  </si>
  <si>
    <t>Lê Minh Sơn</t>
  </si>
  <si>
    <t>18/09/1997</t>
  </si>
  <si>
    <t>01233728269</t>
  </si>
  <si>
    <t>bimbim11k@gmail.com</t>
  </si>
  <si>
    <t>QHE.013548855</t>
  </si>
  <si>
    <t>Nguyễn Thái Sơn</t>
  </si>
  <si>
    <t>013548855</t>
  </si>
  <si>
    <t>0985908898</t>
  </si>
  <si>
    <t>Sonthai479@gmail.com</t>
  </si>
  <si>
    <t>01.062</t>
  </si>
  <si>
    <t>QHE.031966118</t>
  </si>
  <si>
    <t>Hoàng Trường Sơn</t>
  </si>
  <si>
    <t>29/04/1998</t>
  </si>
  <si>
    <t>031966118</t>
  </si>
  <si>
    <t>01272941998</t>
  </si>
  <si>
    <t>tesobay@gmail.com</t>
  </si>
  <si>
    <t>QHE.030198001205</t>
  </si>
  <si>
    <t>Trần Thị Tâm</t>
  </si>
  <si>
    <t>030198001205</t>
  </si>
  <si>
    <t>0984794416</t>
  </si>
  <si>
    <t>tamhu1998@gmail.com</t>
  </si>
  <si>
    <t>21.02.09</t>
  </si>
  <si>
    <t>QHE.013537544</t>
  </si>
  <si>
    <t>Ngô Vĩnh Thái</t>
  </si>
  <si>
    <t>02/12/1998</t>
  </si>
  <si>
    <t>013537544</t>
  </si>
  <si>
    <t>01232542837</t>
  </si>
  <si>
    <t>ngovinhthai1998@gmail.com</t>
  </si>
  <si>
    <t>01.074</t>
  </si>
  <si>
    <t>QHE.125806175</t>
  </si>
  <si>
    <t>Trần Minh Thanh</t>
  </si>
  <si>
    <t>01647126705</t>
  </si>
  <si>
    <t>thanh37213824@gmail.com</t>
  </si>
  <si>
    <t>QHE.174599441</t>
  </si>
  <si>
    <t>Mai Thị Phương Thanh</t>
  </si>
  <si>
    <t>0915773270</t>
  </si>
  <si>
    <t>mydreamisairhostess@gmail.com</t>
  </si>
  <si>
    <t>28.23</t>
  </si>
  <si>
    <t>QHE.142952697</t>
  </si>
  <si>
    <t>Phạm Thị Thanh Thanh</t>
  </si>
  <si>
    <t>31/10/1998</t>
  </si>
  <si>
    <t>0978402285</t>
  </si>
  <si>
    <t>be.hehehihi@gmail.com</t>
  </si>
  <si>
    <t>QHE.031976163</t>
  </si>
  <si>
    <t>Mai Trung Thành</t>
  </si>
  <si>
    <t>031976163</t>
  </si>
  <si>
    <t>01299919173</t>
  </si>
  <si>
    <t>thanhbi98@gmail.com</t>
  </si>
  <si>
    <t>03.001</t>
  </si>
  <si>
    <t>QHE.013569006</t>
  </si>
  <si>
    <t>Nguyễn Tuấn Thành</t>
  </si>
  <si>
    <t>013569006</t>
  </si>
  <si>
    <t>0945695555</t>
  </si>
  <si>
    <t>thanhs2ftisland@gmail.com</t>
  </si>
  <si>
    <t>QHE.013527828</t>
  </si>
  <si>
    <t>Nguyễn Thị Ngọc Thảo</t>
  </si>
  <si>
    <t>013527828</t>
  </si>
  <si>
    <t>0985074698</t>
  </si>
  <si>
    <t>Thaonguyen4698@gmail.com</t>
  </si>
  <si>
    <t>QHE.091877331</t>
  </si>
  <si>
    <t>Hà Phương Thảo</t>
  </si>
  <si>
    <t>25/01/1997</t>
  </si>
  <si>
    <t>091877331</t>
  </si>
  <si>
    <t>01667500208</t>
  </si>
  <si>
    <t>phuongthao.2t.tn@gmail.com</t>
  </si>
  <si>
    <t>12.01</t>
  </si>
  <si>
    <t>QHE.152223374</t>
  </si>
  <si>
    <t>Ngô Phương Thảo</t>
  </si>
  <si>
    <t>0976462232</t>
  </si>
  <si>
    <t>buithigieng@gmail.com</t>
  </si>
  <si>
    <t>26.04</t>
  </si>
  <si>
    <t>QHE.152231279</t>
  </si>
  <si>
    <t>0363545538</t>
  </si>
  <si>
    <t>winterroseyj869@gmail.com</t>
  </si>
  <si>
    <t>QHE.001198000206</t>
  </si>
  <si>
    <t>Phan Thị Phương Thảo</t>
  </si>
  <si>
    <t>001198000206</t>
  </si>
  <si>
    <t>0965297256</t>
  </si>
  <si>
    <t>thaobun1603@gmail.com</t>
  </si>
  <si>
    <t>QHE.061042491</t>
  </si>
  <si>
    <t>Vũ Thị Thảo</t>
  </si>
  <si>
    <t>061042491</t>
  </si>
  <si>
    <t>01678994938</t>
  </si>
  <si>
    <t>Thao.doll.988@gmail.com</t>
  </si>
  <si>
    <t>13.01.04</t>
  </si>
  <si>
    <t>QHE.184267031</t>
  </si>
  <si>
    <t>Nguyễn Thị Hồng Thắm</t>
  </si>
  <si>
    <t>27/03/1998</t>
  </si>
  <si>
    <t>0988321531</t>
  </si>
  <si>
    <t>thamphi270398@gmail.com</t>
  </si>
  <si>
    <t>30.04</t>
  </si>
  <si>
    <t>QHE.013517109</t>
  </si>
  <si>
    <t>Bùi Hữu Thịnh</t>
  </si>
  <si>
    <t>30/09/1998</t>
  </si>
  <si>
    <t>013517109</t>
  </si>
  <si>
    <t>0919438268</t>
  </si>
  <si>
    <t>vdt99@yahoo.com.vn</t>
  </si>
  <si>
    <t>09090</t>
  </si>
  <si>
    <t>QHE.017353947</t>
  </si>
  <si>
    <t>Nguyễn Hà Thu</t>
  </si>
  <si>
    <t>017353947</t>
  </si>
  <si>
    <t>01669873504</t>
  </si>
  <si>
    <t>hathu9798@gmail.com</t>
  </si>
  <si>
    <t>QHE.063480711</t>
  </si>
  <si>
    <t>Vũ Diệu Thuỳ</t>
  </si>
  <si>
    <t>063480711</t>
  </si>
  <si>
    <t>01654785262</t>
  </si>
  <si>
    <t>thuyvulc98@gmail.com</t>
  </si>
  <si>
    <t>08.05.02</t>
  </si>
  <si>
    <t>08.014</t>
  </si>
  <si>
    <t>QHE.152229059</t>
  </si>
  <si>
    <t>Mai Thị Thủy</t>
  </si>
  <si>
    <t>0972196771</t>
  </si>
  <si>
    <t>maithithuy1998@icloud.com</t>
  </si>
  <si>
    <t>09350</t>
  </si>
  <si>
    <t>QHE.001198002310</t>
  </si>
  <si>
    <t>Nguyễn Thị Thanh Thư</t>
  </si>
  <si>
    <t>001198002310</t>
  </si>
  <si>
    <t>01685240800</t>
  </si>
  <si>
    <t>thanhthu211298@gmail.com</t>
  </si>
  <si>
    <t>QHE.184307799</t>
  </si>
  <si>
    <t>Nguyễn Thế Tiến</t>
  </si>
  <si>
    <t>0943250998</t>
  </si>
  <si>
    <t>Tiennguyenthe2509@gmail.com</t>
  </si>
  <si>
    <t>30.08</t>
  </si>
  <si>
    <t>QHE.164623831</t>
  </si>
  <si>
    <t>Lê Xuân Tiến</t>
  </si>
  <si>
    <t>01669665057</t>
  </si>
  <si>
    <t>tienwebon@gmail.com</t>
  </si>
  <si>
    <t>QHE.082343576</t>
  </si>
  <si>
    <t>Tiến Mạnh Toàn</t>
  </si>
  <si>
    <t>082343576</t>
  </si>
  <si>
    <t>01684920366</t>
  </si>
  <si>
    <t>kelangbat8809@gmail.com</t>
  </si>
  <si>
    <t>QHE.164620770</t>
  </si>
  <si>
    <t>Hoàng Thế Toàn</t>
  </si>
  <si>
    <t>08/04/1998</t>
  </si>
  <si>
    <t>01638711645</t>
  </si>
  <si>
    <t>hoangthetoan2016@gmail.com</t>
  </si>
  <si>
    <t>QHE.152210808</t>
  </si>
  <si>
    <t>Ngô Thị Thu Trà</t>
  </si>
  <si>
    <t>01682204836</t>
  </si>
  <si>
    <t>trangothu.98@gmail.com</t>
  </si>
  <si>
    <t>26.08</t>
  </si>
  <si>
    <t>QHE.001198007865</t>
  </si>
  <si>
    <t>Đỗ Huyền Trang</t>
  </si>
  <si>
    <t>001198007865</t>
  </si>
  <si>
    <t>0982112076</t>
  </si>
  <si>
    <t>huyentrang221998@gmail.com</t>
  </si>
  <si>
    <t>QHE.073466800</t>
  </si>
  <si>
    <t>Lê Thị Huyền Trang</t>
  </si>
  <si>
    <t>073466800</t>
  </si>
  <si>
    <t>01666270238</t>
  </si>
  <si>
    <t>lthtrang1998@gmail.com</t>
  </si>
  <si>
    <t>05.10.15</t>
  </si>
  <si>
    <t>05.028</t>
  </si>
  <si>
    <t>QHE.026198001950</t>
  </si>
  <si>
    <t>14/08/1998</t>
  </si>
  <si>
    <t>026198001950</t>
  </si>
  <si>
    <t>01639078136</t>
  </si>
  <si>
    <t>trangnguyen1246@gmail.com</t>
  </si>
  <si>
    <t>16.04</t>
  </si>
  <si>
    <t>QHE.071023311</t>
  </si>
  <si>
    <t>Nông Khánh Trang</t>
  </si>
  <si>
    <t>071023311</t>
  </si>
  <si>
    <t>0969747783</t>
  </si>
  <si>
    <t>khanhtrang19898@gmail.com</t>
  </si>
  <si>
    <t>09.04.01</t>
  </si>
  <si>
    <t>09.018</t>
  </si>
  <si>
    <t>QHE.001198008601</t>
  </si>
  <si>
    <t>Đỗ Linh Trang</t>
  </si>
  <si>
    <t>001198008601</t>
  </si>
  <si>
    <t>0963294515</t>
  </si>
  <si>
    <t>do.linhtrang14@gmail.com</t>
  </si>
  <si>
    <t>QHE.187697819</t>
  </si>
  <si>
    <t>Trịnh Thị Mai Trang</t>
  </si>
  <si>
    <t>10/09/1998</t>
  </si>
  <si>
    <t>0967166834</t>
  </si>
  <si>
    <t>cathydangyeu1998@gmail.com</t>
  </si>
  <si>
    <t>QHE.013637482</t>
  </si>
  <si>
    <t>Lại Nguyễn Quỳnh Trang</t>
  </si>
  <si>
    <t>04/11/1998</t>
  </si>
  <si>
    <t>013637482</t>
  </si>
  <si>
    <t>0919536282</t>
  </si>
  <si>
    <t>trangmin.lnqt@gmail.com</t>
  </si>
  <si>
    <t>QHE.001198009410</t>
  </si>
  <si>
    <t>Nguyễn Thị Quỳnh Trang</t>
  </si>
  <si>
    <t>30/04/1998</t>
  </si>
  <si>
    <t>001198009410</t>
  </si>
  <si>
    <t>01657790583</t>
  </si>
  <si>
    <t>nguyenthiquynhtrang304@gmail.com</t>
  </si>
  <si>
    <t>01.083</t>
  </si>
  <si>
    <t>QHE.035198000846</t>
  </si>
  <si>
    <t>Phạm Thị Quỳnh Trang</t>
  </si>
  <si>
    <t>035198000846</t>
  </si>
  <si>
    <t>0978563559</t>
  </si>
  <si>
    <t>minhnguyet0376@gmail.com</t>
  </si>
  <si>
    <t>24.01</t>
  </si>
  <si>
    <t>QHE.001198009905</t>
  </si>
  <si>
    <t>Đặng Thị Trang</t>
  </si>
  <si>
    <t>001198009905</t>
  </si>
  <si>
    <t>01685072095</t>
  </si>
  <si>
    <t>dangtranga1mk@gmail.com</t>
  </si>
  <si>
    <t>QHE.085059236</t>
  </si>
  <si>
    <t>Lã Thu Trang</t>
  </si>
  <si>
    <t>25/02/1998</t>
  </si>
  <si>
    <t>085059236</t>
  </si>
  <si>
    <t>0946852688</t>
  </si>
  <si>
    <t>Lathutrang98@gmail.com</t>
  </si>
  <si>
    <t>06.01.07</t>
  </si>
  <si>
    <t>QHE.036198003369</t>
  </si>
  <si>
    <t>Nguyễn Thu Trang</t>
  </si>
  <si>
    <t>02/08/1998</t>
  </si>
  <si>
    <t>036198003369</t>
  </si>
  <si>
    <t>0949646396</t>
  </si>
  <si>
    <t>trangthunguyen2898@gmail.com</t>
  </si>
  <si>
    <t>QHE.152225235</t>
  </si>
  <si>
    <t>0984273286</t>
  </si>
  <si>
    <t>trangndh17@gmail.com</t>
  </si>
  <si>
    <t>QHE.001198000825</t>
  </si>
  <si>
    <t>001198000825</t>
  </si>
  <si>
    <t>0966094318</t>
  </si>
  <si>
    <t>trangsu8998@gmail.com</t>
  </si>
  <si>
    <t>QHE.013499661</t>
  </si>
  <si>
    <t>Vũ Thị Thu Trang</t>
  </si>
  <si>
    <t>013499661</t>
  </si>
  <si>
    <t>01233937967</t>
  </si>
  <si>
    <t>vttt.04121998@gmail.com</t>
  </si>
  <si>
    <t>QHE.164620971</t>
  </si>
  <si>
    <t>Hoàng Thị Thu Trang</t>
  </si>
  <si>
    <t>11/04/1998</t>
  </si>
  <si>
    <t>0968031573</t>
  </si>
  <si>
    <t>trangthuhoang1998@gmail.com</t>
  </si>
  <si>
    <t>QHE.145815694</t>
  </si>
  <si>
    <t>Phạm Thị Thu Trang</t>
  </si>
  <si>
    <t>0983050498</t>
  </si>
  <si>
    <t>heedragon.wb@gmail.com</t>
  </si>
  <si>
    <t>QHE.013548427</t>
  </si>
  <si>
    <t>Lê Thùy Trang</t>
  </si>
  <si>
    <t>013548427</t>
  </si>
  <si>
    <t>0944716554</t>
  </si>
  <si>
    <t>gaconlonton1402@yahoo.com.vn</t>
  </si>
  <si>
    <t>QHE.174500381</t>
  </si>
  <si>
    <t>Nguyễn Đức Trung</t>
  </si>
  <si>
    <t>16/02/1998</t>
  </si>
  <si>
    <t>0978173165</t>
  </si>
  <si>
    <t>trung16298@gmail.com</t>
  </si>
  <si>
    <t>QHE.145818043</t>
  </si>
  <si>
    <t>Trần Văn Tuân</t>
  </si>
  <si>
    <t>01646464840</t>
  </si>
  <si>
    <t>anhtu3201@gmail.com</t>
  </si>
  <si>
    <t>QHE.174662548</t>
  </si>
  <si>
    <t>Nguyễn Anh Tuấn</t>
  </si>
  <si>
    <t>01693659737</t>
  </si>
  <si>
    <t>anhtuanhb1998@gmai.com</t>
  </si>
  <si>
    <t>28.26</t>
  </si>
  <si>
    <t>QHE.013579541</t>
  </si>
  <si>
    <t>Đỗ Ngọc Tuấn</t>
  </si>
  <si>
    <t>013579541</t>
  </si>
  <si>
    <t>01665124431</t>
  </si>
  <si>
    <t>tuanaquarius@gmail.com</t>
  </si>
  <si>
    <t>QHE.031970002</t>
  </si>
  <si>
    <t>Lê Anh Tùng</t>
  </si>
  <si>
    <t>11/09/1998</t>
  </si>
  <si>
    <t>031970002</t>
  </si>
  <si>
    <t>01213201198</t>
  </si>
  <si>
    <t>letung11998@gmail.com</t>
  </si>
  <si>
    <t>QHE.013511191</t>
  </si>
  <si>
    <t>Nguyễn Huy Tùng</t>
  </si>
  <si>
    <t>013511191</t>
  </si>
  <si>
    <t>01686707794</t>
  </si>
  <si>
    <t>hmklkr@gmail.com</t>
  </si>
  <si>
    <t>QHE.101290021</t>
  </si>
  <si>
    <t>Lại Thanh Tùng</t>
  </si>
  <si>
    <t>01657089991</t>
  </si>
  <si>
    <t>firedagon1998@yahoo.com.vn</t>
  </si>
  <si>
    <t>QHE.013521227</t>
  </si>
  <si>
    <t>Lê Thị Ánh Tuyết</t>
  </si>
  <si>
    <t>09/10/1998</t>
  </si>
  <si>
    <t>013521227</t>
  </si>
  <si>
    <t>0947755988</t>
  </si>
  <si>
    <t>snowtuyet1998@gmail.com</t>
  </si>
  <si>
    <t>QHE.045188058</t>
  </si>
  <si>
    <t>Nguyễn Thị Tuyết</t>
  </si>
  <si>
    <t>045188058</t>
  </si>
  <si>
    <t>01662622246</t>
  </si>
  <si>
    <t>nguyentuyet05081998@gmail.com</t>
  </si>
  <si>
    <t>07.01.05</t>
  </si>
  <si>
    <t>07.002</t>
  </si>
  <si>
    <t>QHE.241716411</t>
  </si>
  <si>
    <t>Đinh Thị Út</t>
  </si>
  <si>
    <t>01685334627</t>
  </si>
  <si>
    <t>sweetsteen15@gmail.com</t>
  </si>
  <si>
    <t>40.08.12</t>
  </si>
  <si>
    <t>00241</t>
  </si>
  <si>
    <t>QHE.142950132</t>
  </si>
  <si>
    <t>Đoàn Thanh Vân</t>
  </si>
  <si>
    <t>12/07/1998</t>
  </si>
  <si>
    <t>0948566198</t>
  </si>
  <si>
    <t>rukato.comic@gmail.com</t>
  </si>
  <si>
    <t>QHE.071047429</t>
  </si>
  <si>
    <t>Đặng Long Vũ</t>
  </si>
  <si>
    <t>071047429</t>
  </si>
  <si>
    <t>0965546281</t>
  </si>
  <si>
    <t>danglongvu012345@gmail.com</t>
  </si>
  <si>
    <t>09.06.27</t>
  </si>
  <si>
    <t>QHE.125787827</t>
  </si>
  <si>
    <t>Nguyễn Thị Xuân</t>
  </si>
  <si>
    <t>0986084063</t>
  </si>
  <si>
    <t>xuanhip1998@gmail.com</t>
  </si>
  <si>
    <t>QHE.071050083</t>
  </si>
  <si>
    <t>Trần Hải Yến</t>
  </si>
  <si>
    <t>071050083</t>
  </si>
  <si>
    <t>01237728689</t>
  </si>
  <si>
    <t>pqhang1264@tuyenquang.edu.vn</t>
  </si>
  <si>
    <t>QHE.174522091</t>
  </si>
  <si>
    <t>Lê Phùng Hồng Yến</t>
  </si>
  <si>
    <t>0904898777</t>
  </si>
  <si>
    <t>annelephung268@gmail.com</t>
  </si>
  <si>
    <t>QHE.001198007323</t>
  </si>
  <si>
    <t>Đỗ Thị Yến</t>
  </si>
  <si>
    <t>001198007323</t>
  </si>
  <si>
    <t>01644772912</t>
  </si>
  <si>
    <t>yendo1605@gmail.com</t>
  </si>
  <si>
    <t>01.27</t>
  </si>
  <si>
    <t>Danh sách gồm 193 thí sinh./.</t>
  </si>
  <si>
    <t>Kinh tế phát triển</t>
  </si>
  <si>
    <t>QHE.135854390</t>
  </si>
  <si>
    <t>Đỗ Thị Ngọc Anh</t>
  </si>
  <si>
    <t>01676207865</t>
  </si>
  <si>
    <t>doanh171098@gmail.com</t>
  </si>
  <si>
    <t>QHE.132318718</t>
  </si>
  <si>
    <t>Bùi Văn Quảng</t>
  </si>
  <si>
    <t>0913666530</t>
  </si>
  <si>
    <t>buiquang4998@gmail.com</t>
  </si>
  <si>
    <t>Quản trị kinh doanh</t>
  </si>
  <si>
    <t>Phạm Hiền Dung</t>
  </si>
  <si>
    <t>013511077</t>
  </si>
  <si>
    <t>0978387968</t>
  </si>
  <si>
    <t>hantt@flss.edu.vn</t>
  </si>
  <si>
    <t>Dung</t>
  </si>
  <si>
    <t>Quảng</t>
  </si>
  <si>
    <t>Anh</t>
  </si>
  <si>
    <t>Huyền</t>
  </si>
  <si>
    <t>Linh</t>
  </si>
  <si>
    <t>Nhài</t>
  </si>
  <si>
    <t>Vũ</t>
  </si>
  <si>
    <t>Hà</t>
  </si>
  <si>
    <t>Khanh</t>
  </si>
  <si>
    <t>Ly</t>
  </si>
  <si>
    <t>Mai</t>
  </si>
  <si>
    <t>Ngân</t>
  </si>
  <si>
    <t>Ngọc</t>
  </si>
  <si>
    <t>Phương</t>
  </si>
  <si>
    <t>Quyên</t>
  </si>
  <si>
    <t>Sơn</t>
  </si>
  <si>
    <t>Tấm</t>
  </si>
  <si>
    <t>Tuấn</t>
  </si>
  <si>
    <t>Thảo</t>
  </si>
  <si>
    <t>Yến</t>
  </si>
  <si>
    <t>Trang</t>
  </si>
  <si>
    <t>Trần Thị Phương Anh</t>
  </si>
  <si>
    <t>Trịnh Đức Huy</t>
  </si>
  <si>
    <t>54</t>
  </si>
  <si>
    <t>QHE.001098006776</t>
  </si>
  <si>
    <t>001098006776</t>
  </si>
  <si>
    <t>0962622437</t>
  </si>
  <si>
    <t>god_0982070@yahoo.com</t>
  </si>
  <si>
    <t>QHE.164632536</t>
  </si>
  <si>
    <t>Trần Thị Đào</t>
  </si>
  <si>
    <t>22/03/1998</t>
  </si>
  <si>
    <t>01692154728</t>
  </si>
  <si>
    <t>trandao.fb@gmail.com</t>
  </si>
  <si>
    <t>QHE.194618686</t>
  </si>
  <si>
    <t>Nguyễn Anh Đức</t>
  </si>
  <si>
    <t>01/05/1998</t>
  </si>
  <si>
    <t>0916122303</t>
  </si>
  <si>
    <t>beucr15987@gmail.com</t>
  </si>
  <si>
    <t>Kết quả thi tiếng Anh</t>
  </si>
  <si>
    <t xml:space="preserve"> Tiếng Anh</t>
  </si>
  <si>
    <t>Điểm thi ĐGNL Tiếng Anh</t>
  </si>
  <si>
    <t>Điểm ĐGNL</t>
  </si>
  <si>
    <t>Kết quả thi THPTQG</t>
  </si>
  <si>
    <t>Điểm</t>
  </si>
  <si>
    <t>122282355</t>
  </si>
  <si>
    <t>Hằng</t>
  </si>
  <si>
    <t>Đức</t>
  </si>
  <si>
    <t>Đào</t>
  </si>
  <si>
    <t>Vân</t>
  </si>
  <si>
    <t>Oanh</t>
  </si>
  <si>
    <t>DANH SÁCH THÍ SINH TRÚNG TUYỂN VÀO CTĐT CHẤT LƯỢNG CAO, NGÀNH TÀI CHÍNH - NGÂN HÀNG, KHÓA QH-2016-E</t>
  </si>
  <si>
    <t xml:space="preserve">Tổ hợp các môn thi </t>
  </si>
  <si>
    <t>Ngành đạt ngưỡng tuyển</t>
  </si>
  <si>
    <t>QHE.013511077</t>
  </si>
  <si>
    <t>Toán, Lý, Hóa</t>
  </si>
  <si>
    <t>Toán, Lý, Anh</t>
  </si>
  <si>
    <t>Toán, Văn, Anh</t>
  </si>
  <si>
    <t>Danh sách gồm 33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</si>
</sst>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rgb="FF000000"/>
      <name val="Calibri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25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</font>
    <font>
      <i/>
      <sz val="13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top"/>
    </xf>
    <xf numFmtId="164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164" fontId="1" fillId="2" borderId="0" xfId="0" applyNumberFormat="1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/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left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left" vertical="center"/>
    </xf>
    <xf numFmtId="0" fontId="14" fillId="2" borderId="0" xfId="0" applyFont="1" applyFill="1"/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17" fillId="0" borderId="0" xfId="0" applyFont="1" applyFill="1" applyAlignment="1"/>
    <xf numFmtId="0" fontId="19" fillId="0" borderId="0" xfId="0" applyFont="1" applyFill="1"/>
    <xf numFmtId="0" fontId="18" fillId="0" borderId="0" xfId="0" applyFont="1" applyFill="1"/>
    <xf numFmtId="0" fontId="17" fillId="0" borderId="0" xfId="0" applyFont="1" applyFill="1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/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7" fillId="0" borderId="0" xfId="0" applyFont="1" applyFill="1"/>
    <xf numFmtId="0" fontId="26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/>
    <xf numFmtId="14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16" fillId="0" borderId="0" xfId="0" applyNumberFormat="1" applyFont="1" applyFill="1"/>
    <xf numFmtId="0" fontId="28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right"/>
    </xf>
    <xf numFmtId="0" fontId="26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Normal="100" zoomScaleSheetLayoutView="100" workbookViewId="0">
      <selection activeCell="B43" sqref="B43"/>
    </sheetView>
  </sheetViews>
  <sheetFormatPr defaultRowHeight="15" x14ac:dyDescent="0.25"/>
  <cols>
    <col min="1" max="1" width="5" style="43" customWidth="1"/>
    <col min="2" max="2" width="21.42578125" style="43" customWidth="1"/>
    <col min="3" max="3" width="19" style="43" customWidth="1"/>
    <col min="4" max="4" width="23" style="43" customWidth="1"/>
    <col min="5" max="5" width="9.85546875" style="43" hidden="1" customWidth="1"/>
    <col min="6" max="6" width="6.7109375" style="43" customWidth="1"/>
    <col min="7" max="7" width="11" style="43" customWidth="1"/>
    <col min="8" max="8" width="13.85546875" style="43" customWidth="1"/>
    <col min="9" max="9" width="9.140625" style="43" hidden="1" customWidth="1"/>
    <col min="10" max="10" width="10.7109375" style="43" hidden="1" customWidth="1"/>
    <col min="11" max="11" width="9" style="57" customWidth="1"/>
    <col min="12" max="12" width="8" style="43" customWidth="1"/>
    <col min="13" max="13" width="8.42578125" style="43" customWidth="1"/>
    <col min="14" max="14" width="6.42578125" style="43" customWidth="1"/>
    <col min="15" max="15" width="5" style="43" customWidth="1"/>
    <col min="16" max="16" width="7.140625" style="43" customWidth="1"/>
    <col min="17" max="17" width="16.42578125" style="43" customWidth="1"/>
    <col min="18" max="18" width="7.140625" style="43" customWidth="1"/>
    <col min="19" max="19" width="6.140625" style="43" customWidth="1"/>
    <col min="20" max="20" width="7.28515625" style="43" customWidth="1"/>
    <col min="21" max="21" width="11.140625" style="43" customWidth="1"/>
    <col min="22" max="22" width="4.140625" style="43" customWidth="1"/>
    <col min="23" max="23" width="4.7109375" style="43" customWidth="1"/>
    <col min="24" max="26" width="9.140625" style="43"/>
    <col min="27" max="27" width="14.7109375" style="43" customWidth="1"/>
    <col min="28" max="16384" width="9.140625" style="43"/>
  </cols>
  <sheetData>
    <row r="1" spans="1:21" ht="19.5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2"/>
      <c r="N1" s="42"/>
    </row>
    <row r="2" spans="1:21" ht="19.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2"/>
      <c r="N2" s="42"/>
    </row>
    <row r="3" spans="1:21" ht="19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5"/>
      <c r="M3" s="42"/>
      <c r="N3" s="42"/>
    </row>
    <row r="4" spans="1:21" s="48" customFormat="1" ht="25.5" customHeight="1" x14ac:dyDescent="0.35">
      <c r="A4" s="62" t="s">
        <v>1418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47"/>
      <c r="T4" s="47"/>
    </row>
    <row r="5" spans="1:21" s="48" customFormat="1" ht="19.5" customHeight="1" x14ac:dyDescent="0.3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21" s="51" customFormat="1" ht="27.75" customHeight="1" x14ac:dyDescent="0.2">
      <c r="A6" s="67" t="s">
        <v>2</v>
      </c>
      <c r="B6" s="69" t="s">
        <v>1420</v>
      </c>
      <c r="C6" s="69" t="s">
        <v>5</v>
      </c>
      <c r="D6" s="69" t="s">
        <v>6</v>
      </c>
      <c r="E6" s="69"/>
      <c r="F6" s="66" t="s">
        <v>7</v>
      </c>
      <c r="G6" s="69" t="s">
        <v>8</v>
      </c>
      <c r="H6" s="69" t="s">
        <v>9</v>
      </c>
      <c r="I6" s="49" t="s">
        <v>10</v>
      </c>
      <c r="J6" s="50" t="s">
        <v>11</v>
      </c>
      <c r="K6" s="72" t="s">
        <v>12</v>
      </c>
      <c r="L6" s="66" t="s">
        <v>13</v>
      </c>
      <c r="M6" s="66" t="s">
        <v>14</v>
      </c>
      <c r="N6" s="64" t="s">
        <v>1409</v>
      </c>
      <c r="O6" s="65"/>
      <c r="P6" s="65"/>
      <c r="Q6" s="64" t="s">
        <v>1410</v>
      </c>
      <c r="R6" s="73"/>
      <c r="S6" s="66" t="s">
        <v>1407</v>
      </c>
      <c r="T6" s="65"/>
      <c r="U6" s="49" t="s">
        <v>25</v>
      </c>
    </row>
    <row r="7" spans="1:21" s="51" customFormat="1" ht="63" customHeight="1" x14ac:dyDescent="0.2">
      <c r="A7" s="68"/>
      <c r="B7" s="70"/>
      <c r="C7" s="70"/>
      <c r="D7" s="71"/>
      <c r="E7" s="70"/>
      <c r="F7" s="65"/>
      <c r="G7" s="70"/>
      <c r="H7" s="70"/>
      <c r="I7" s="49"/>
      <c r="J7" s="50"/>
      <c r="K7" s="70"/>
      <c r="L7" s="65"/>
      <c r="M7" s="65"/>
      <c r="N7" s="52" t="s">
        <v>19</v>
      </c>
      <c r="O7" s="49" t="s">
        <v>22</v>
      </c>
      <c r="P7" s="49" t="s">
        <v>23</v>
      </c>
      <c r="Q7" s="52" t="s">
        <v>1419</v>
      </c>
      <c r="R7" s="52" t="s">
        <v>1411</v>
      </c>
      <c r="S7" s="49" t="s">
        <v>1408</v>
      </c>
      <c r="T7" s="49" t="s">
        <v>1406</v>
      </c>
      <c r="U7" s="49"/>
    </row>
    <row r="8" spans="1:21" s="33" customFormat="1" ht="26.25" customHeight="1" x14ac:dyDescent="0.25">
      <c r="A8" s="27">
        <v>1</v>
      </c>
      <c r="B8" s="34" t="s">
        <v>1354</v>
      </c>
      <c r="C8" s="34" t="s">
        <v>1355</v>
      </c>
      <c r="D8" s="35" t="s">
        <v>1356</v>
      </c>
      <c r="E8" s="35" t="s">
        <v>1370</v>
      </c>
      <c r="F8" s="34" t="s">
        <v>28</v>
      </c>
      <c r="G8" s="34" t="s">
        <v>68</v>
      </c>
      <c r="H8" s="36">
        <v>135854390</v>
      </c>
      <c r="I8" s="34" t="s">
        <v>1357</v>
      </c>
      <c r="J8" s="34" t="s">
        <v>1358</v>
      </c>
      <c r="K8" s="37" t="s">
        <v>886</v>
      </c>
      <c r="L8" s="34" t="s">
        <v>44</v>
      </c>
      <c r="M8" s="34" t="s">
        <v>242</v>
      </c>
      <c r="N8" s="27">
        <v>85</v>
      </c>
      <c r="O8" s="27">
        <v>5</v>
      </c>
      <c r="P8" s="27">
        <v>90</v>
      </c>
      <c r="Q8" s="27" t="s">
        <v>1424</v>
      </c>
      <c r="R8" s="28">
        <f>7.5+5.75+4.33</f>
        <v>17.579999999999998</v>
      </c>
      <c r="S8" s="34"/>
      <c r="T8" s="38">
        <v>59</v>
      </c>
      <c r="U8" s="38"/>
    </row>
    <row r="9" spans="1:21" s="33" customFormat="1" ht="26.25" customHeight="1" x14ac:dyDescent="0.25">
      <c r="A9" s="27">
        <v>2</v>
      </c>
      <c r="B9" s="27" t="s">
        <v>27</v>
      </c>
      <c r="C9" s="27" t="s">
        <v>323</v>
      </c>
      <c r="D9" s="29" t="s">
        <v>1389</v>
      </c>
      <c r="E9" s="29" t="s">
        <v>1370</v>
      </c>
      <c r="F9" s="27" t="s">
        <v>28</v>
      </c>
      <c r="G9" s="27" t="s">
        <v>325</v>
      </c>
      <c r="H9" s="30">
        <v>187696491</v>
      </c>
      <c r="I9" s="27" t="s">
        <v>326</v>
      </c>
      <c r="J9" s="27" t="s">
        <v>327</v>
      </c>
      <c r="K9" s="31" t="s">
        <v>328</v>
      </c>
      <c r="L9" s="27" t="s">
        <v>40</v>
      </c>
      <c r="M9" s="27" t="s">
        <v>242</v>
      </c>
      <c r="N9" s="27">
        <v>87</v>
      </c>
      <c r="O9" s="27">
        <v>2.5</v>
      </c>
      <c r="P9" s="27">
        <v>89.5</v>
      </c>
      <c r="Q9" s="27" t="s">
        <v>1424</v>
      </c>
      <c r="R9" s="27">
        <f>7+5.5+6.5</f>
        <v>19</v>
      </c>
      <c r="S9" s="27"/>
      <c r="T9" s="32">
        <v>72</v>
      </c>
      <c r="U9" s="32"/>
    </row>
    <row r="10" spans="1:21" s="33" customFormat="1" ht="26.25" customHeight="1" x14ac:dyDescent="0.25">
      <c r="A10" s="27">
        <v>3</v>
      </c>
      <c r="B10" s="27" t="s">
        <v>27</v>
      </c>
      <c r="C10" s="27" t="s">
        <v>271</v>
      </c>
      <c r="D10" s="29" t="s">
        <v>272</v>
      </c>
      <c r="E10" s="29" t="s">
        <v>1370</v>
      </c>
      <c r="F10" s="27" t="s">
        <v>28</v>
      </c>
      <c r="G10" s="27" t="s">
        <v>105</v>
      </c>
      <c r="H10" s="30" t="s">
        <v>273</v>
      </c>
      <c r="I10" s="27" t="s">
        <v>274</v>
      </c>
      <c r="J10" s="27" t="s">
        <v>275</v>
      </c>
      <c r="K10" s="31" t="s">
        <v>181</v>
      </c>
      <c r="L10" s="27" t="s">
        <v>42</v>
      </c>
      <c r="M10" s="27" t="s">
        <v>242</v>
      </c>
      <c r="N10" s="27">
        <v>93</v>
      </c>
      <c r="O10" s="27">
        <v>0</v>
      </c>
      <c r="P10" s="27">
        <v>93</v>
      </c>
      <c r="Q10" s="27" t="s">
        <v>1424</v>
      </c>
      <c r="R10" s="27">
        <f>7+6.5+6.98</f>
        <v>20.48</v>
      </c>
      <c r="S10" s="27"/>
      <c r="T10" s="32">
        <v>87</v>
      </c>
      <c r="U10" s="32"/>
    </row>
    <row r="11" spans="1:21" s="33" customFormat="1" ht="26.25" customHeight="1" x14ac:dyDescent="0.25">
      <c r="A11" s="27">
        <v>4</v>
      </c>
      <c r="B11" s="27" t="s">
        <v>27</v>
      </c>
      <c r="C11" s="27" t="s">
        <v>316</v>
      </c>
      <c r="D11" s="29" t="s">
        <v>310</v>
      </c>
      <c r="E11" s="29" t="s">
        <v>1370</v>
      </c>
      <c r="F11" s="27" t="s">
        <v>28</v>
      </c>
      <c r="G11" s="27" t="s">
        <v>317</v>
      </c>
      <c r="H11" s="30" t="s">
        <v>318</v>
      </c>
      <c r="I11" s="27" t="s">
        <v>319</v>
      </c>
      <c r="J11" s="27" t="s">
        <v>320</v>
      </c>
      <c r="K11" s="31" t="s">
        <v>181</v>
      </c>
      <c r="L11" s="27" t="s">
        <v>42</v>
      </c>
      <c r="M11" s="27" t="s">
        <v>242</v>
      </c>
      <c r="N11" s="27">
        <v>82</v>
      </c>
      <c r="O11" s="27">
        <v>0</v>
      </c>
      <c r="P11" s="27">
        <v>82</v>
      </c>
      <c r="Q11" s="27" t="s">
        <v>1424</v>
      </c>
      <c r="R11" s="28">
        <f>7+6.5+3.33</f>
        <v>16.829999999999998</v>
      </c>
      <c r="S11" s="27">
        <v>54</v>
      </c>
      <c r="T11" s="32"/>
      <c r="U11" s="32"/>
    </row>
    <row r="12" spans="1:21" s="33" customFormat="1" ht="26.25" customHeight="1" x14ac:dyDescent="0.25">
      <c r="A12" s="27">
        <v>5</v>
      </c>
      <c r="B12" s="27" t="s">
        <v>27</v>
      </c>
      <c r="C12" s="27" t="s">
        <v>1396</v>
      </c>
      <c r="D12" s="29" t="s">
        <v>1397</v>
      </c>
      <c r="E12" s="29" t="s">
        <v>1415</v>
      </c>
      <c r="F12" s="27" t="s">
        <v>28</v>
      </c>
      <c r="G12" s="27" t="s">
        <v>1398</v>
      </c>
      <c r="H12" s="30">
        <v>164632536</v>
      </c>
      <c r="I12" s="27" t="s">
        <v>1399</v>
      </c>
      <c r="J12" s="27" t="s">
        <v>1400</v>
      </c>
      <c r="K12" s="31">
        <v>27.07</v>
      </c>
      <c r="L12" s="27" t="s">
        <v>44</v>
      </c>
      <c r="M12" s="27" t="s">
        <v>242</v>
      </c>
      <c r="N12" s="27">
        <v>96</v>
      </c>
      <c r="O12" s="27">
        <v>5</v>
      </c>
      <c r="P12" s="27">
        <v>101</v>
      </c>
      <c r="Q12" s="27" t="s">
        <v>1424</v>
      </c>
      <c r="R12" s="28">
        <f>8.75+6.75+4.73</f>
        <v>20.23</v>
      </c>
      <c r="S12" s="27"/>
      <c r="T12" s="32">
        <v>61</v>
      </c>
      <c r="U12" s="32"/>
    </row>
    <row r="13" spans="1:21" s="33" customFormat="1" ht="26.25" customHeight="1" x14ac:dyDescent="0.25">
      <c r="A13" s="27">
        <v>6</v>
      </c>
      <c r="B13" s="27" t="s">
        <v>1354</v>
      </c>
      <c r="C13" s="27" t="s">
        <v>1401</v>
      </c>
      <c r="D13" s="29" t="s">
        <v>1402</v>
      </c>
      <c r="E13" s="29" t="s">
        <v>1414</v>
      </c>
      <c r="F13" s="27" t="s">
        <v>34</v>
      </c>
      <c r="G13" s="27" t="s">
        <v>1403</v>
      </c>
      <c r="H13" s="30">
        <v>194618686</v>
      </c>
      <c r="I13" s="27" t="s">
        <v>1404</v>
      </c>
      <c r="J13" s="27" t="s">
        <v>1405</v>
      </c>
      <c r="K13" s="31" t="s">
        <v>971</v>
      </c>
      <c r="L13" s="27" t="s">
        <v>40</v>
      </c>
      <c r="M13" s="27" t="s">
        <v>242</v>
      </c>
      <c r="N13" s="27">
        <v>87</v>
      </c>
      <c r="O13" s="27">
        <v>2.5</v>
      </c>
      <c r="P13" s="27">
        <v>89.5</v>
      </c>
      <c r="Q13" s="27" t="s">
        <v>1423</v>
      </c>
      <c r="R13" s="28">
        <f>8+7.6+3</f>
        <v>18.600000000000001</v>
      </c>
      <c r="S13" s="27"/>
      <c r="T13" s="32">
        <v>62</v>
      </c>
      <c r="U13" s="32"/>
    </row>
    <row r="14" spans="1:21" s="33" customFormat="1" ht="26.25" customHeight="1" x14ac:dyDescent="0.25">
      <c r="A14" s="27">
        <v>7</v>
      </c>
      <c r="B14" s="27" t="s">
        <v>1363</v>
      </c>
      <c r="C14" s="27" t="s">
        <v>1421</v>
      </c>
      <c r="D14" s="29" t="s">
        <v>1364</v>
      </c>
      <c r="E14" s="29" t="s">
        <v>1368</v>
      </c>
      <c r="F14" s="27" t="s">
        <v>28</v>
      </c>
      <c r="G14" s="27" t="s">
        <v>587</v>
      </c>
      <c r="H14" s="30" t="s">
        <v>1365</v>
      </c>
      <c r="I14" s="27" t="s">
        <v>1366</v>
      </c>
      <c r="J14" s="27" t="s">
        <v>1367</v>
      </c>
      <c r="K14" s="31" t="s">
        <v>93</v>
      </c>
      <c r="L14" s="27" t="s">
        <v>42</v>
      </c>
      <c r="M14" s="27" t="s">
        <v>242</v>
      </c>
      <c r="N14" s="27">
        <v>103</v>
      </c>
      <c r="O14" s="27">
        <v>0</v>
      </c>
      <c r="P14" s="27">
        <v>103</v>
      </c>
      <c r="Q14" s="27" t="s">
        <v>1424</v>
      </c>
      <c r="R14" s="28">
        <f>7.25+5.5+6.55</f>
        <v>19.3</v>
      </c>
      <c r="S14" s="27">
        <v>57</v>
      </c>
      <c r="T14" s="32"/>
      <c r="U14" s="32"/>
    </row>
    <row r="15" spans="1:21" s="33" customFormat="1" ht="26.25" customHeight="1" x14ac:dyDescent="0.25">
      <c r="A15" s="27">
        <v>8</v>
      </c>
      <c r="B15" s="27" t="s">
        <v>27</v>
      </c>
      <c r="C15" s="27" t="s">
        <v>32</v>
      </c>
      <c r="D15" s="29" t="s">
        <v>33</v>
      </c>
      <c r="E15" s="29" t="s">
        <v>1375</v>
      </c>
      <c r="F15" s="27" t="s">
        <v>34</v>
      </c>
      <c r="G15" s="27" t="s">
        <v>35</v>
      </c>
      <c r="H15" s="30" t="s">
        <v>36</v>
      </c>
      <c r="I15" s="27" t="s">
        <v>37</v>
      </c>
      <c r="J15" s="27" t="s">
        <v>38</v>
      </c>
      <c r="K15" s="31" t="s">
        <v>39</v>
      </c>
      <c r="L15" s="27" t="s">
        <v>40</v>
      </c>
      <c r="M15" s="27" t="s">
        <v>242</v>
      </c>
      <c r="N15" s="27">
        <v>111</v>
      </c>
      <c r="O15" s="27">
        <v>2.5</v>
      </c>
      <c r="P15" s="27">
        <v>113.5</v>
      </c>
      <c r="Q15" s="27" t="s">
        <v>1424</v>
      </c>
      <c r="R15" s="28">
        <f>8+4.5+5.05</f>
        <v>17.55</v>
      </c>
      <c r="S15" s="27"/>
      <c r="T15" s="32">
        <v>84</v>
      </c>
      <c r="U15" s="32"/>
    </row>
    <row r="16" spans="1:21" s="33" customFormat="1" ht="26.25" customHeight="1" x14ac:dyDescent="0.25">
      <c r="A16" s="27">
        <v>9</v>
      </c>
      <c r="B16" s="27" t="s">
        <v>27</v>
      </c>
      <c r="C16" s="27" t="s">
        <v>524</v>
      </c>
      <c r="D16" s="29" t="s">
        <v>525</v>
      </c>
      <c r="E16" s="29" t="s">
        <v>1413</v>
      </c>
      <c r="F16" s="27" t="s">
        <v>28</v>
      </c>
      <c r="G16" s="27" t="s">
        <v>526</v>
      </c>
      <c r="H16" s="30" t="s">
        <v>527</v>
      </c>
      <c r="I16" s="27" t="s">
        <v>528</v>
      </c>
      <c r="J16" s="27" t="s">
        <v>529</v>
      </c>
      <c r="K16" s="31" t="s">
        <v>181</v>
      </c>
      <c r="L16" s="27" t="s">
        <v>42</v>
      </c>
      <c r="M16" s="27" t="s">
        <v>242</v>
      </c>
      <c r="N16" s="27">
        <v>92</v>
      </c>
      <c r="O16" s="27">
        <v>0</v>
      </c>
      <c r="P16" s="27">
        <v>92</v>
      </c>
      <c r="Q16" s="27" t="s">
        <v>1424</v>
      </c>
      <c r="R16" s="28">
        <f>7.25+6+4.55</f>
        <v>17.8</v>
      </c>
      <c r="S16" s="27"/>
      <c r="T16" s="32">
        <v>63</v>
      </c>
      <c r="U16" s="32"/>
    </row>
    <row r="17" spans="1:21" s="33" customFormat="1" ht="26.25" customHeight="1" x14ac:dyDescent="0.25">
      <c r="A17" s="27">
        <v>10</v>
      </c>
      <c r="B17" s="27" t="s">
        <v>27</v>
      </c>
      <c r="C17" s="27" t="s">
        <v>635</v>
      </c>
      <c r="D17" s="29" t="s">
        <v>636</v>
      </c>
      <c r="E17" s="29" t="s">
        <v>1371</v>
      </c>
      <c r="F17" s="27" t="s">
        <v>28</v>
      </c>
      <c r="G17" s="27" t="s">
        <v>62</v>
      </c>
      <c r="H17" s="30" t="s">
        <v>637</v>
      </c>
      <c r="I17" s="27" t="s">
        <v>638</v>
      </c>
      <c r="J17" s="27" t="s">
        <v>639</v>
      </c>
      <c r="K17" s="31" t="s">
        <v>121</v>
      </c>
      <c r="L17" s="27" t="s">
        <v>42</v>
      </c>
      <c r="M17" s="27" t="s">
        <v>242</v>
      </c>
      <c r="N17" s="27">
        <v>91</v>
      </c>
      <c r="O17" s="27">
        <v>0</v>
      </c>
      <c r="P17" s="27">
        <v>91</v>
      </c>
      <c r="Q17" s="27" t="s">
        <v>1424</v>
      </c>
      <c r="R17" s="28">
        <f>7.75+6+7.18</f>
        <v>20.93</v>
      </c>
      <c r="S17" s="27" t="s">
        <v>1391</v>
      </c>
      <c r="T17" s="32">
        <v>78</v>
      </c>
      <c r="U17" s="32"/>
    </row>
    <row r="18" spans="1:21" s="33" customFormat="1" ht="26.25" customHeight="1" x14ac:dyDescent="0.25">
      <c r="A18" s="27">
        <v>11</v>
      </c>
      <c r="B18" s="27" t="s">
        <v>27</v>
      </c>
      <c r="C18" s="27" t="s">
        <v>1392</v>
      </c>
      <c r="D18" s="29" t="s">
        <v>1390</v>
      </c>
      <c r="E18" s="29" t="s">
        <v>1371</v>
      </c>
      <c r="F18" s="27" t="s">
        <v>34</v>
      </c>
      <c r="G18" s="27" t="s">
        <v>196</v>
      </c>
      <c r="H18" s="30" t="s">
        <v>1393</v>
      </c>
      <c r="I18" s="27" t="s">
        <v>1394</v>
      </c>
      <c r="J18" s="27" t="s">
        <v>1395</v>
      </c>
      <c r="K18" s="31" t="s">
        <v>78</v>
      </c>
      <c r="L18" s="27" t="s">
        <v>42</v>
      </c>
      <c r="M18" s="27" t="s">
        <v>242</v>
      </c>
      <c r="N18" s="27">
        <v>97</v>
      </c>
      <c r="O18" s="27">
        <v>0</v>
      </c>
      <c r="P18" s="27">
        <v>97</v>
      </c>
      <c r="Q18" s="27" t="s">
        <v>1424</v>
      </c>
      <c r="R18" s="28">
        <f>7.5+4+6.43</f>
        <v>17.93</v>
      </c>
      <c r="S18" s="27"/>
      <c r="T18" s="32">
        <v>81</v>
      </c>
      <c r="U18" s="32"/>
    </row>
    <row r="19" spans="1:21" s="33" customFormat="1" ht="26.25" customHeight="1" x14ac:dyDescent="0.25">
      <c r="A19" s="27">
        <v>12</v>
      </c>
      <c r="B19" s="27" t="s">
        <v>27</v>
      </c>
      <c r="C19" s="27" t="s">
        <v>115</v>
      </c>
      <c r="D19" s="29" t="s">
        <v>116</v>
      </c>
      <c r="E19" s="29" t="s">
        <v>1376</v>
      </c>
      <c r="F19" s="27" t="s">
        <v>28</v>
      </c>
      <c r="G19" s="27" t="s">
        <v>117</v>
      </c>
      <c r="H19" s="30">
        <v>122283944</v>
      </c>
      <c r="I19" s="27" t="s">
        <v>118</v>
      </c>
      <c r="J19" s="27" t="s">
        <v>119</v>
      </c>
      <c r="K19" s="31">
        <v>18.010000000000002</v>
      </c>
      <c r="L19" s="27" t="s">
        <v>40</v>
      </c>
      <c r="M19" s="27" t="s">
        <v>242</v>
      </c>
      <c r="N19" s="27">
        <v>101</v>
      </c>
      <c r="O19" s="27">
        <v>2.5</v>
      </c>
      <c r="P19" s="27">
        <v>103.5</v>
      </c>
      <c r="Q19" s="27" t="s">
        <v>1424</v>
      </c>
      <c r="R19" s="28">
        <f>6.75+7+5.48</f>
        <v>19.23</v>
      </c>
      <c r="S19" s="27"/>
      <c r="T19" s="32">
        <v>73</v>
      </c>
      <c r="U19" s="32"/>
    </row>
    <row r="20" spans="1:21" s="33" customFormat="1" ht="26.25" customHeight="1" x14ac:dyDescent="0.25">
      <c r="A20" s="27">
        <v>13</v>
      </c>
      <c r="B20" s="27" t="s">
        <v>27</v>
      </c>
      <c r="C20" s="27" t="s">
        <v>216</v>
      </c>
      <c r="D20" s="29" t="s">
        <v>217</v>
      </c>
      <c r="E20" s="29" t="s">
        <v>1372</v>
      </c>
      <c r="F20" s="27" t="s">
        <v>28</v>
      </c>
      <c r="G20" s="27" t="s">
        <v>218</v>
      </c>
      <c r="H20" s="30">
        <v>164630900</v>
      </c>
      <c r="I20" s="27" t="s">
        <v>219</v>
      </c>
      <c r="J20" s="27" t="s">
        <v>220</v>
      </c>
      <c r="K20" s="31">
        <v>27.06</v>
      </c>
      <c r="L20" s="27" t="s">
        <v>29</v>
      </c>
      <c r="M20" s="27" t="s">
        <v>242</v>
      </c>
      <c r="N20" s="27">
        <v>88</v>
      </c>
      <c r="O20" s="27">
        <v>7.5</v>
      </c>
      <c r="P20" s="27">
        <v>95.5</v>
      </c>
      <c r="Q20" s="27" t="s">
        <v>1424</v>
      </c>
      <c r="R20" s="28">
        <f>7+7.5+5.2</f>
        <v>19.7</v>
      </c>
      <c r="S20" s="27"/>
      <c r="T20" s="32">
        <v>65</v>
      </c>
      <c r="U20" s="32"/>
    </row>
    <row r="21" spans="1:21" s="33" customFormat="1" ht="26.25" customHeight="1" x14ac:dyDescent="0.25">
      <c r="A21" s="27">
        <v>14</v>
      </c>
      <c r="B21" s="27" t="s">
        <v>27</v>
      </c>
      <c r="C21" s="27" t="s">
        <v>226</v>
      </c>
      <c r="D21" s="29" t="s">
        <v>227</v>
      </c>
      <c r="E21" s="29" t="s">
        <v>1377</v>
      </c>
      <c r="F21" s="27" t="s">
        <v>28</v>
      </c>
      <c r="G21" s="27" t="s">
        <v>228</v>
      </c>
      <c r="H21" s="30" t="s">
        <v>229</v>
      </c>
      <c r="I21" s="27" t="s">
        <v>230</v>
      </c>
      <c r="J21" s="27" t="s">
        <v>231</v>
      </c>
      <c r="K21" s="31" t="s">
        <v>96</v>
      </c>
      <c r="L21" s="27" t="s">
        <v>42</v>
      </c>
      <c r="M21" s="27" t="s">
        <v>242</v>
      </c>
      <c r="N21" s="27">
        <v>95</v>
      </c>
      <c r="O21" s="27">
        <v>0</v>
      </c>
      <c r="P21" s="27">
        <v>95</v>
      </c>
      <c r="Q21" s="27" t="s">
        <v>1424</v>
      </c>
      <c r="R21" s="28">
        <f>7.25+8.5+7.18</f>
        <v>22.93</v>
      </c>
      <c r="S21" s="27"/>
      <c r="T21" s="32">
        <v>75</v>
      </c>
      <c r="U21" s="32"/>
    </row>
    <row r="22" spans="1:21" s="33" customFormat="1" ht="26.25" customHeight="1" x14ac:dyDescent="0.25">
      <c r="A22" s="27">
        <v>15</v>
      </c>
      <c r="B22" s="27" t="s">
        <v>27</v>
      </c>
      <c r="C22" s="27" t="s">
        <v>235</v>
      </c>
      <c r="D22" s="29" t="s">
        <v>236</v>
      </c>
      <c r="E22" s="29" t="s">
        <v>1378</v>
      </c>
      <c r="F22" s="27" t="s">
        <v>28</v>
      </c>
      <c r="G22" s="27" t="s">
        <v>237</v>
      </c>
      <c r="H22" s="30">
        <v>164623590</v>
      </c>
      <c r="I22" s="27" t="s">
        <v>238</v>
      </c>
      <c r="J22" s="27" t="s">
        <v>239</v>
      </c>
      <c r="K22" s="31">
        <v>27.08</v>
      </c>
      <c r="L22" s="27" t="s">
        <v>44</v>
      </c>
      <c r="M22" s="27" t="s">
        <v>242</v>
      </c>
      <c r="N22" s="27">
        <v>89</v>
      </c>
      <c r="O22" s="27">
        <v>5</v>
      </c>
      <c r="P22" s="27">
        <v>94</v>
      </c>
      <c r="Q22" s="27" t="s">
        <v>1424</v>
      </c>
      <c r="R22" s="28">
        <f>8.25+7.5+6.55</f>
        <v>22.3</v>
      </c>
      <c r="S22" s="27"/>
      <c r="T22" s="32">
        <v>78</v>
      </c>
      <c r="U22" s="32"/>
    </row>
    <row r="23" spans="1:21" s="33" customFormat="1" ht="26.25" customHeight="1" x14ac:dyDescent="0.25">
      <c r="A23" s="27">
        <v>16</v>
      </c>
      <c r="B23" s="27" t="s">
        <v>27</v>
      </c>
      <c r="C23" s="27" t="s">
        <v>199</v>
      </c>
      <c r="D23" s="29" t="s">
        <v>200</v>
      </c>
      <c r="E23" s="29" t="s">
        <v>1379</v>
      </c>
      <c r="F23" s="27" t="s">
        <v>28</v>
      </c>
      <c r="G23" s="27" t="s">
        <v>126</v>
      </c>
      <c r="H23" s="30">
        <v>187696046</v>
      </c>
      <c r="I23" s="27" t="s">
        <v>201</v>
      </c>
      <c r="J23" s="27" t="s">
        <v>202</v>
      </c>
      <c r="K23" s="31">
        <v>29.01</v>
      </c>
      <c r="L23" s="27" t="s">
        <v>40</v>
      </c>
      <c r="M23" s="27" t="s">
        <v>242</v>
      </c>
      <c r="N23" s="27">
        <v>94</v>
      </c>
      <c r="O23" s="27">
        <v>2.5</v>
      </c>
      <c r="P23" s="27">
        <v>96.5</v>
      </c>
      <c r="Q23" s="27" t="s">
        <v>1424</v>
      </c>
      <c r="R23" s="28">
        <f>6.75+5.75+4.8</f>
        <v>17.3</v>
      </c>
      <c r="S23" s="27"/>
      <c r="T23" s="32">
        <v>75</v>
      </c>
      <c r="U23" s="32"/>
    </row>
    <row r="24" spans="1:21" s="33" customFormat="1" ht="26.25" customHeight="1" x14ac:dyDescent="0.25">
      <c r="A24" s="27">
        <v>17</v>
      </c>
      <c r="B24" s="27" t="s">
        <v>27</v>
      </c>
      <c r="C24" s="27" t="s">
        <v>81</v>
      </c>
      <c r="D24" s="29" t="s">
        <v>82</v>
      </c>
      <c r="E24" s="29" t="s">
        <v>1380</v>
      </c>
      <c r="F24" s="27" t="s">
        <v>28</v>
      </c>
      <c r="G24" s="27" t="s">
        <v>83</v>
      </c>
      <c r="H24" s="30">
        <v>142881969</v>
      </c>
      <c r="I24" s="27" t="s">
        <v>84</v>
      </c>
      <c r="J24" s="27" t="s">
        <v>85</v>
      </c>
      <c r="K24" s="31">
        <v>21.07</v>
      </c>
      <c r="L24" s="27" t="s">
        <v>44</v>
      </c>
      <c r="M24" s="27" t="s">
        <v>242</v>
      </c>
      <c r="N24" s="27">
        <v>102</v>
      </c>
      <c r="O24" s="27">
        <v>5</v>
      </c>
      <c r="P24" s="27">
        <v>107</v>
      </c>
      <c r="Q24" s="27" t="s">
        <v>1424</v>
      </c>
      <c r="R24" s="28">
        <f>7.5+5.5+5.85</f>
        <v>18.850000000000001</v>
      </c>
      <c r="S24" s="27"/>
      <c r="T24" s="32">
        <v>62</v>
      </c>
      <c r="U24" s="32"/>
    </row>
    <row r="25" spans="1:21" s="33" customFormat="1" ht="26.25" customHeight="1" x14ac:dyDescent="0.25">
      <c r="A25" s="27">
        <v>18</v>
      </c>
      <c r="B25" s="27" t="s">
        <v>27</v>
      </c>
      <c r="C25" s="27" t="s">
        <v>934</v>
      </c>
      <c r="D25" s="29" t="s">
        <v>935</v>
      </c>
      <c r="E25" s="29" t="s">
        <v>1373</v>
      </c>
      <c r="F25" s="27" t="s">
        <v>28</v>
      </c>
      <c r="G25" s="27" t="s">
        <v>233</v>
      </c>
      <c r="H25" s="30" t="s">
        <v>936</v>
      </c>
      <c r="I25" s="27" t="s">
        <v>937</v>
      </c>
      <c r="J25" s="27" t="s">
        <v>938</v>
      </c>
      <c r="K25" s="31" t="s">
        <v>76</v>
      </c>
      <c r="L25" s="27" t="s">
        <v>40</v>
      </c>
      <c r="M25" s="27" t="s">
        <v>242</v>
      </c>
      <c r="N25" s="27">
        <v>90</v>
      </c>
      <c r="O25" s="27">
        <v>2.5</v>
      </c>
      <c r="P25" s="27">
        <v>92.5</v>
      </c>
      <c r="Q25" s="27" t="s">
        <v>1424</v>
      </c>
      <c r="R25" s="28">
        <f>7+7.5+5.18</f>
        <v>19.68</v>
      </c>
      <c r="S25" s="27"/>
      <c r="T25" s="32">
        <v>62</v>
      </c>
      <c r="U25" s="32"/>
    </row>
    <row r="26" spans="1:21" s="33" customFormat="1" ht="26.25" customHeight="1" x14ac:dyDescent="0.25">
      <c r="A26" s="27">
        <v>19</v>
      </c>
      <c r="B26" s="27" t="s">
        <v>27</v>
      </c>
      <c r="C26" s="27" t="s">
        <v>989</v>
      </c>
      <c r="D26" s="29" t="s">
        <v>990</v>
      </c>
      <c r="E26" s="29" t="s">
        <v>1417</v>
      </c>
      <c r="F26" s="27" t="s">
        <v>28</v>
      </c>
      <c r="G26" s="58">
        <v>35978</v>
      </c>
      <c r="H26" s="30" t="s">
        <v>1412</v>
      </c>
      <c r="I26" s="27"/>
      <c r="J26" s="27"/>
      <c r="K26" s="30" t="s">
        <v>993</v>
      </c>
      <c r="L26" s="27" t="s">
        <v>29</v>
      </c>
      <c r="M26" s="27" t="s">
        <v>242</v>
      </c>
      <c r="N26" s="27">
        <v>76</v>
      </c>
      <c r="O26" s="27">
        <v>7.5</v>
      </c>
      <c r="P26" s="27">
        <f>N26+O26</f>
        <v>83.5</v>
      </c>
      <c r="Q26" s="27" t="s">
        <v>1424</v>
      </c>
      <c r="R26" s="28">
        <f>6+5.5+5.36</f>
        <v>16.86</v>
      </c>
      <c r="S26" s="27"/>
      <c r="T26" s="32">
        <v>57</v>
      </c>
      <c r="U26" s="32"/>
    </row>
    <row r="27" spans="1:21" s="33" customFormat="1" ht="26.25" customHeight="1" x14ac:dyDescent="0.25">
      <c r="A27" s="27">
        <v>20</v>
      </c>
      <c r="B27" s="27" t="s">
        <v>27</v>
      </c>
      <c r="C27" s="27" t="s">
        <v>147</v>
      </c>
      <c r="D27" s="29" t="s">
        <v>148</v>
      </c>
      <c r="E27" s="29" t="s">
        <v>1381</v>
      </c>
      <c r="F27" s="27" t="s">
        <v>28</v>
      </c>
      <c r="G27" s="27" t="s">
        <v>149</v>
      </c>
      <c r="H27" s="30">
        <v>164627834</v>
      </c>
      <c r="I27" s="27" t="s">
        <v>150</v>
      </c>
      <c r="J27" s="27" t="s">
        <v>151</v>
      </c>
      <c r="K27" s="31">
        <v>27.07</v>
      </c>
      <c r="L27" s="27" t="s">
        <v>40</v>
      </c>
      <c r="M27" s="27" t="s">
        <v>242</v>
      </c>
      <c r="N27" s="27">
        <v>99</v>
      </c>
      <c r="O27" s="27">
        <v>2.5</v>
      </c>
      <c r="P27" s="27">
        <v>101.5</v>
      </c>
      <c r="Q27" s="27" t="s">
        <v>1424</v>
      </c>
      <c r="R27" s="28">
        <f>8+6+4.5</f>
        <v>18.5</v>
      </c>
      <c r="S27" s="27"/>
      <c r="T27" s="32">
        <v>71</v>
      </c>
      <c r="U27" s="32"/>
    </row>
    <row r="28" spans="1:21" s="33" customFormat="1" ht="26.25" customHeight="1" x14ac:dyDescent="0.25">
      <c r="A28" s="27">
        <v>21</v>
      </c>
      <c r="B28" s="27" t="s">
        <v>27</v>
      </c>
      <c r="C28" s="27" t="s">
        <v>52</v>
      </c>
      <c r="D28" s="29" t="s">
        <v>53</v>
      </c>
      <c r="E28" s="29" t="s">
        <v>1381</v>
      </c>
      <c r="F28" s="27" t="s">
        <v>28</v>
      </c>
      <c r="G28" s="27" t="s">
        <v>54</v>
      </c>
      <c r="H28" s="30">
        <v>122315083</v>
      </c>
      <c r="I28" s="27" t="s">
        <v>55</v>
      </c>
      <c r="J28" s="27" t="s">
        <v>56</v>
      </c>
      <c r="K28" s="31" t="s">
        <v>57</v>
      </c>
      <c r="L28" s="27" t="s">
        <v>29</v>
      </c>
      <c r="M28" s="27" t="s">
        <v>242</v>
      </c>
      <c r="N28" s="27">
        <v>103</v>
      </c>
      <c r="O28" s="27">
        <v>7.5</v>
      </c>
      <c r="P28" s="27">
        <v>110.5</v>
      </c>
      <c r="Q28" s="27" t="s">
        <v>1424</v>
      </c>
      <c r="R28" s="28">
        <f>6.5+7+8.03</f>
        <v>21.53</v>
      </c>
      <c r="S28" s="27"/>
      <c r="T28" s="32">
        <v>85</v>
      </c>
      <c r="U28" s="32"/>
    </row>
    <row r="29" spans="1:21" s="33" customFormat="1" ht="26.25" customHeight="1" x14ac:dyDescent="0.25">
      <c r="A29" s="27">
        <v>22</v>
      </c>
      <c r="B29" s="27" t="s">
        <v>1354</v>
      </c>
      <c r="C29" s="27" t="s">
        <v>1359</v>
      </c>
      <c r="D29" s="29" t="s">
        <v>1360</v>
      </c>
      <c r="E29" s="29" t="s">
        <v>1369</v>
      </c>
      <c r="F29" s="27" t="s">
        <v>34</v>
      </c>
      <c r="G29" s="27" t="s">
        <v>228</v>
      </c>
      <c r="H29" s="30">
        <v>132318718</v>
      </c>
      <c r="I29" s="27" t="s">
        <v>1361</v>
      </c>
      <c r="J29" s="27" t="s">
        <v>1362</v>
      </c>
      <c r="K29" s="31">
        <v>15.1</v>
      </c>
      <c r="L29" s="27" t="s">
        <v>44</v>
      </c>
      <c r="M29" s="27" t="s">
        <v>242</v>
      </c>
      <c r="N29" s="27">
        <v>99</v>
      </c>
      <c r="O29" s="27">
        <v>5</v>
      </c>
      <c r="P29" s="27">
        <v>104</v>
      </c>
      <c r="Q29" s="27" t="s">
        <v>1424</v>
      </c>
      <c r="R29" s="28">
        <f>6.75+6.25+4.83</f>
        <v>17.829999999999998</v>
      </c>
      <c r="S29" s="27"/>
      <c r="T29" s="32">
        <v>65</v>
      </c>
      <c r="U29" s="32"/>
    </row>
    <row r="30" spans="1:21" s="33" customFormat="1" ht="26.25" customHeight="1" x14ac:dyDescent="0.25">
      <c r="A30" s="27">
        <v>23</v>
      </c>
      <c r="B30" s="27" t="s">
        <v>27</v>
      </c>
      <c r="C30" s="27" t="s">
        <v>143</v>
      </c>
      <c r="D30" s="29" t="s">
        <v>144</v>
      </c>
      <c r="E30" s="29" t="s">
        <v>1382</v>
      </c>
      <c r="F30" s="27" t="s">
        <v>28</v>
      </c>
      <c r="G30" s="27" t="s">
        <v>133</v>
      </c>
      <c r="H30" s="30">
        <v>145860045</v>
      </c>
      <c r="I30" s="27" t="s">
        <v>145</v>
      </c>
      <c r="J30" s="27" t="s">
        <v>146</v>
      </c>
      <c r="K30" s="31">
        <v>22.07</v>
      </c>
      <c r="L30" s="27" t="s">
        <v>44</v>
      </c>
      <c r="M30" s="27" t="s">
        <v>242</v>
      </c>
      <c r="N30" s="27">
        <v>97</v>
      </c>
      <c r="O30" s="27">
        <v>5</v>
      </c>
      <c r="P30" s="27">
        <v>102</v>
      </c>
      <c r="Q30" s="27" t="s">
        <v>1424</v>
      </c>
      <c r="R30" s="28">
        <f>7.5+5.5+3.78</f>
        <v>16.78</v>
      </c>
      <c r="S30" s="27"/>
      <c r="T30" s="32">
        <v>57</v>
      </c>
      <c r="U30" s="32"/>
    </row>
    <row r="31" spans="1:21" s="33" customFormat="1" ht="26.25" customHeight="1" x14ac:dyDescent="0.25">
      <c r="A31" s="27">
        <v>24</v>
      </c>
      <c r="B31" s="27" t="s">
        <v>27</v>
      </c>
      <c r="C31" s="27" t="s">
        <v>160</v>
      </c>
      <c r="D31" s="29" t="s">
        <v>161</v>
      </c>
      <c r="E31" s="29" t="s">
        <v>1383</v>
      </c>
      <c r="F31" s="27" t="s">
        <v>34</v>
      </c>
      <c r="G31" s="27" t="s">
        <v>162</v>
      </c>
      <c r="H31" s="30" t="s">
        <v>163</v>
      </c>
      <c r="I31" s="27" t="s">
        <v>164</v>
      </c>
      <c r="J31" s="27" t="s">
        <v>165</v>
      </c>
      <c r="K31" s="31" t="s">
        <v>166</v>
      </c>
      <c r="L31" s="27" t="s">
        <v>29</v>
      </c>
      <c r="M31" s="27" t="s">
        <v>242</v>
      </c>
      <c r="N31" s="27">
        <v>93</v>
      </c>
      <c r="O31" s="27">
        <v>7.5</v>
      </c>
      <c r="P31" s="27">
        <v>100.5</v>
      </c>
      <c r="Q31" s="27" t="s">
        <v>1424</v>
      </c>
      <c r="R31" s="28">
        <f>7.5+5.5+5.13</f>
        <v>18.13</v>
      </c>
      <c r="S31" s="27"/>
      <c r="T31" s="32">
        <v>72</v>
      </c>
      <c r="U31" s="32"/>
    </row>
    <row r="32" spans="1:21" s="33" customFormat="1" ht="26.25" customHeight="1" x14ac:dyDescent="0.25">
      <c r="A32" s="27">
        <v>25</v>
      </c>
      <c r="B32" s="27" t="s">
        <v>27</v>
      </c>
      <c r="C32" s="27" t="s">
        <v>185</v>
      </c>
      <c r="D32" s="29" t="s">
        <v>186</v>
      </c>
      <c r="E32" s="29" t="s">
        <v>1383</v>
      </c>
      <c r="F32" s="27" t="s">
        <v>34</v>
      </c>
      <c r="G32" s="27" t="s">
        <v>187</v>
      </c>
      <c r="H32" s="30" t="s">
        <v>188</v>
      </c>
      <c r="I32" s="27" t="s">
        <v>189</v>
      </c>
      <c r="J32" s="27" t="s">
        <v>190</v>
      </c>
      <c r="K32" s="31">
        <v>12.01</v>
      </c>
      <c r="L32" s="27" t="s">
        <v>40</v>
      </c>
      <c r="M32" s="27" t="s">
        <v>242</v>
      </c>
      <c r="N32" s="27">
        <v>96</v>
      </c>
      <c r="O32" s="27">
        <v>2.5</v>
      </c>
      <c r="P32" s="27">
        <v>98.5</v>
      </c>
      <c r="Q32" s="27" t="s">
        <v>1422</v>
      </c>
      <c r="R32" s="28">
        <f>7+5.4+5.2</f>
        <v>17.600000000000001</v>
      </c>
      <c r="S32" s="27"/>
      <c r="T32" s="32">
        <v>81</v>
      </c>
      <c r="U32" s="32"/>
    </row>
    <row r="33" spans="1:21" s="33" customFormat="1" ht="26.25" customHeight="1" x14ac:dyDescent="0.25">
      <c r="A33" s="27">
        <v>26</v>
      </c>
      <c r="B33" s="27" t="s">
        <v>27</v>
      </c>
      <c r="C33" s="27" t="s">
        <v>107</v>
      </c>
      <c r="D33" s="29" t="s">
        <v>108</v>
      </c>
      <c r="E33" s="29" t="s">
        <v>1384</v>
      </c>
      <c r="F33" s="27" t="s">
        <v>28</v>
      </c>
      <c r="G33" s="27" t="s">
        <v>109</v>
      </c>
      <c r="H33" s="30" t="s">
        <v>110</v>
      </c>
      <c r="I33" s="27" t="s">
        <v>111</v>
      </c>
      <c r="J33" s="27" t="s">
        <v>112</v>
      </c>
      <c r="K33" s="31">
        <v>24.04</v>
      </c>
      <c r="L33" s="27" t="s">
        <v>44</v>
      </c>
      <c r="M33" s="27" t="s">
        <v>242</v>
      </c>
      <c r="N33" s="27">
        <v>99</v>
      </c>
      <c r="O33" s="27">
        <v>5</v>
      </c>
      <c r="P33" s="27">
        <v>104</v>
      </c>
      <c r="Q33" s="27" t="s">
        <v>1424</v>
      </c>
      <c r="R33" s="28">
        <f>7.75+8+7.6</f>
        <v>23.35</v>
      </c>
      <c r="S33" s="27">
        <v>55</v>
      </c>
      <c r="T33" s="32">
        <v>62</v>
      </c>
      <c r="U33" s="32"/>
    </row>
    <row r="34" spans="1:21" s="33" customFormat="1" ht="26.25" customHeight="1" x14ac:dyDescent="0.25">
      <c r="A34" s="27">
        <v>27</v>
      </c>
      <c r="B34" s="27" t="s">
        <v>27</v>
      </c>
      <c r="C34" s="27" t="s">
        <v>1094</v>
      </c>
      <c r="D34" s="29" t="s">
        <v>1095</v>
      </c>
      <c r="E34" s="29" t="s">
        <v>1386</v>
      </c>
      <c r="F34" s="27" t="s">
        <v>28</v>
      </c>
      <c r="G34" s="27" t="s">
        <v>168</v>
      </c>
      <c r="H34" s="30">
        <v>152223374</v>
      </c>
      <c r="I34" s="27" t="s">
        <v>1096</v>
      </c>
      <c r="J34" s="27" t="s">
        <v>1097</v>
      </c>
      <c r="K34" s="31" t="s">
        <v>1098</v>
      </c>
      <c r="L34" s="27" t="s">
        <v>44</v>
      </c>
      <c r="M34" s="27" t="s">
        <v>242</v>
      </c>
      <c r="N34" s="27">
        <v>88</v>
      </c>
      <c r="O34" s="27">
        <v>5</v>
      </c>
      <c r="P34" s="27">
        <v>93</v>
      </c>
      <c r="Q34" s="27" t="s">
        <v>1424</v>
      </c>
      <c r="R34" s="28">
        <f>6.5+7.5+4.3</f>
        <v>18.3</v>
      </c>
      <c r="S34" s="27"/>
      <c r="T34" s="32">
        <v>74</v>
      </c>
      <c r="U34" s="32"/>
    </row>
    <row r="35" spans="1:21" s="33" customFormat="1" ht="26.25" customHeight="1" x14ac:dyDescent="0.25">
      <c r="A35" s="27">
        <v>28</v>
      </c>
      <c r="B35" s="27" t="s">
        <v>27</v>
      </c>
      <c r="C35" s="27" t="s">
        <v>171</v>
      </c>
      <c r="D35" s="29" t="s">
        <v>172</v>
      </c>
      <c r="E35" s="29" t="s">
        <v>1386</v>
      </c>
      <c r="F35" s="27" t="s">
        <v>28</v>
      </c>
      <c r="G35" s="27" t="s">
        <v>105</v>
      </c>
      <c r="H35" s="30" t="s">
        <v>173</v>
      </c>
      <c r="I35" s="27" t="s">
        <v>174</v>
      </c>
      <c r="J35" s="27" t="s">
        <v>175</v>
      </c>
      <c r="K35" s="31" t="s">
        <v>170</v>
      </c>
      <c r="L35" s="27" t="s">
        <v>42</v>
      </c>
      <c r="M35" s="27" t="s">
        <v>242</v>
      </c>
      <c r="N35" s="27">
        <v>100</v>
      </c>
      <c r="O35" s="27">
        <v>0</v>
      </c>
      <c r="P35" s="27">
        <v>100</v>
      </c>
      <c r="Q35" s="27" t="s">
        <v>1424</v>
      </c>
      <c r="R35" s="28">
        <f>6.75+6.5+6.28</f>
        <v>19.53</v>
      </c>
      <c r="S35" s="27"/>
      <c r="T35" s="32">
        <v>80</v>
      </c>
      <c r="U35" s="32"/>
    </row>
    <row r="36" spans="1:21" s="33" customFormat="1" ht="26.25" customHeight="1" x14ac:dyDescent="0.25">
      <c r="A36" s="27">
        <v>29</v>
      </c>
      <c r="B36" s="27" t="s">
        <v>27</v>
      </c>
      <c r="C36" s="27" t="s">
        <v>1172</v>
      </c>
      <c r="D36" s="29" t="s">
        <v>1173</v>
      </c>
      <c r="E36" s="29" t="s">
        <v>1388</v>
      </c>
      <c r="F36" s="27" t="s">
        <v>28</v>
      </c>
      <c r="G36" s="27" t="s">
        <v>50</v>
      </c>
      <c r="H36" s="30" t="s">
        <v>1174</v>
      </c>
      <c r="I36" s="27" t="s">
        <v>1175</v>
      </c>
      <c r="J36" s="27" t="s">
        <v>1176</v>
      </c>
      <c r="K36" s="31" t="s">
        <v>746</v>
      </c>
      <c r="L36" s="27" t="s">
        <v>40</v>
      </c>
      <c r="M36" s="27" t="s">
        <v>242</v>
      </c>
      <c r="N36" s="27">
        <v>85</v>
      </c>
      <c r="O36" s="27">
        <v>2.5</v>
      </c>
      <c r="P36" s="27">
        <v>87.5</v>
      </c>
      <c r="Q36" s="27" t="s">
        <v>1424</v>
      </c>
      <c r="R36" s="28">
        <f>6.25+5.75+5.2</f>
        <v>17.2</v>
      </c>
      <c r="S36" s="27"/>
      <c r="T36" s="32">
        <v>61</v>
      </c>
      <c r="U36" s="32"/>
    </row>
    <row r="37" spans="1:21" s="33" customFormat="1" ht="26.25" customHeight="1" x14ac:dyDescent="0.25">
      <c r="A37" s="27">
        <v>30</v>
      </c>
      <c r="B37" s="27" t="s">
        <v>27</v>
      </c>
      <c r="C37" s="27" t="s">
        <v>203</v>
      </c>
      <c r="D37" s="29" t="s">
        <v>204</v>
      </c>
      <c r="E37" s="29" t="s">
        <v>1385</v>
      </c>
      <c r="F37" s="27" t="s">
        <v>34</v>
      </c>
      <c r="G37" s="27" t="s">
        <v>205</v>
      </c>
      <c r="H37" s="30" t="s">
        <v>206</v>
      </c>
      <c r="I37" s="27" t="s">
        <v>207</v>
      </c>
      <c r="J37" s="27" t="s">
        <v>208</v>
      </c>
      <c r="K37" s="31" t="s">
        <v>69</v>
      </c>
      <c r="L37" s="27" t="s">
        <v>42</v>
      </c>
      <c r="M37" s="27" t="s">
        <v>242</v>
      </c>
      <c r="N37" s="27">
        <v>96</v>
      </c>
      <c r="O37" s="27">
        <v>0</v>
      </c>
      <c r="P37" s="27">
        <v>96</v>
      </c>
      <c r="Q37" s="27" t="s">
        <v>1424</v>
      </c>
      <c r="R37" s="28">
        <f>7+8+6.28</f>
        <v>21.28</v>
      </c>
      <c r="S37" s="27"/>
      <c r="T37" s="32">
        <v>71</v>
      </c>
      <c r="U37" s="32"/>
    </row>
    <row r="38" spans="1:21" s="33" customFormat="1" ht="26.25" customHeight="1" x14ac:dyDescent="0.25">
      <c r="A38" s="27">
        <v>31</v>
      </c>
      <c r="B38" s="27" t="s">
        <v>27</v>
      </c>
      <c r="C38" s="27" t="s">
        <v>1323</v>
      </c>
      <c r="D38" s="29" t="s">
        <v>1324</v>
      </c>
      <c r="E38" s="29" t="s">
        <v>1416</v>
      </c>
      <c r="F38" s="27" t="s">
        <v>28</v>
      </c>
      <c r="G38" s="27" t="s">
        <v>1325</v>
      </c>
      <c r="H38" s="30">
        <v>142950132</v>
      </c>
      <c r="I38" s="27" t="s">
        <v>1326</v>
      </c>
      <c r="J38" s="27" t="s">
        <v>1327</v>
      </c>
      <c r="K38" s="31" t="s">
        <v>364</v>
      </c>
      <c r="L38" s="27" t="s">
        <v>40</v>
      </c>
      <c r="M38" s="27" t="s">
        <v>242</v>
      </c>
      <c r="N38" s="27">
        <v>88</v>
      </c>
      <c r="O38" s="27">
        <v>2.5</v>
      </c>
      <c r="P38" s="27">
        <v>90.5</v>
      </c>
      <c r="Q38" s="27" t="s">
        <v>1424</v>
      </c>
      <c r="R38" s="28">
        <f>7.25+6.25+4.08</f>
        <v>17.579999999999998</v>
      </c>
      <c r="S38" s="27"/>
      <c r="T38" s="32">
        <v>61</v>
      </c>
      <c r="U38" s="32"/>
    </row>
    <row r="39" spans="1:21" s="33" customFormat="1" ht="26.25" customHeight="1" x14ac:dyDescent="0.25">
      <c r="A39" s="27">
        <v>32</v>
      </c>
      <c r="B39" s="27" t="s">
        <v>27</v>
      </c>
      <c r="C39" s="27" t="s">
        <v>1328</v>
      </c>
      <c r="D39" s="29" t="s">
        <v>1329</v>
      </c>
      <c r="E39" s="29" t="s">
        <v>1374</v>
      </c>
      <c r="F39" s="27" t="s">
        <v>34</v>
      </c>
      <c r="G39" s="27" t="s">
        <v>197</v>
      </c>
      <c r="H39" s="30" t="s">
        <v>1330</v>
      </c>
      <c r="I39" s="27" t="s">
        <v>1331</v>
      </c>
      <c r="J39" s="27" t="s">
        <v>1332</v>
      </c>
      <c r="K39" s="31" t="s">
        <v>1333</v>
      </c>
      <c r="L39" s="27" t="s">
        <v>29</v>
      </c>
      <c r="M39" s="27" t="s">
        <v>242</v>
      </c>
      <c r="N39" s="27">
        <v>75</v>
      </c>
      <c r="O39" s="27">
        <v>7.5</v>
      </c>
      <c r="P39" s="27">
        <v>82.5</v>
      </c>
      <c r="Q39" s="27" t="s">
        <v>1424</v>
      </c>
      <c r="R39" s="28">
        <f>4.25+5.5+6</f>
        <v>15.75</v>
      </c>
      <c r="S39" s="27"/>
      <c r="T39" s="32">
        <v>77</v>
      </c>
      <c r="U39" s="32"/>
    </row>
    <row r="40" spans="1:21" s="33" customFormat="1" ht="26.25" customHeight="1" x14ac:dyDescent="0.25">
      <c r="A40" s="27">
        <v>33</v>
      </c>
      <c r="B40" s="27" t="s">
        <v>27</v>
      </c>
      <c r="C40" s="27" t="s">
        <v>210</v>
      </c>
      <c r="D40" s="29" t="s">
        <v>211</v>
      </c>
      <c r="E40" s="29" t="s">
        <v>1387</v>
      </c>
      <c r="F40" s="27" t="s">
        <v>28</v>
      </c>
      <c r="G40" s="27" t="s">
        <v>212</v>
      </c>
      <c r="H40" s="30">
        <v>174576453</v>
      </c>
      <c r="I40" s="27" t="s">
        <v>213</v>
      </c>
      <c r="J40" s="27" t="s">
        <v>214</v>
      </c>
      <c r="K40" s="31" t="s">
        <v>215</v>
      </c>
      <c r="L40" s="27" t="s">
        <v>29</v>
      </c>
      <c r="M40" s="27" t="s">
        <v>242</v>
      </c>
      <c r="N40" s="27">
        <v>88</v>
      </c>
      <c r="O40" s="27">
        <v>7.5</v>
      </c>
      <c r="P40" s="27">
        <v>95.5</v>
      </c>
      <c r="Q40" s="27" t="s">
        <v>1424</v>
      </c>
      <c r="R40" s="28">
        <f>8.75+7+2.88</f>
        <v>18.63</v>
      </c>
      <c r="S40" s="27"/>
      <c r="T40" s="32">
        <v>53</v>
      </c>
      <c r="U40" s="32"/>
    </row>
    <row r="41" spans="1:21" s="33" customFormat="1" ht="12" customHeight="1" x14ac:dyDescent="0.25">
      <c r="A41" s="53"/>
      <c r="B41" s="53"/>
      <c r="C41" s="53"/>
      <c r="D41" s="54"/>
      <c r="E41" s="54"/>
      <c r="F41" s="53"/>
      <c r="G41" s="53"/>
      <c r="H41" s="55"/>
      <c r="I41" s="53"/>
      <c r="J41" s="53"/>
      <c r="K41" s="56"/>
      <c r="L41" s="53"/>
      <c r="M41" s="53"/>
      <c r="N41" s="53"/>
      <c r="O41" s="53"/>
      <c r="P41" s="53"/>
      <c r="Q41" s="53"/>
      <c r="R41" s="53"/>
      <c r="S41" s="53"/>
      <c r="T41" s="53"/>
    </row>
    <row r="42" spans="1:21" ht="24" customHeight="1" x14ac:dyDescent="0.25">
      <c r="B42" s="61" t="s">
        <v>1425</v>
      </c>
      <c r="C42" s="61"/>
    </row>
    <row r="43" spans="1:21" ht="11.25" customHeight="1" x14ac:dyDescent="0.25"/>
    <row r="44" spans="1:21" s="59" customFormat="1" x14ac:dyDescent="0.25">
      <c r="K44" s="60"/>
    </row>
  </sheetData>
  <sheetProtection formatCells="0" formatColumns="0" formatRows="0" insertColumns="0" insertRows="0" insertHyperlinks="0" deleteColumns="0" deleteRows="0" sort="0" autoFilter="0" pivotTables="0"/>
  <autoFilter ref="A7:X40">
    <sortState ref="A32:AF32">
      <sortCondition descending="1" ref="D7:D57"/>
    </sortState>
  </autoFilter>
  <sortState ref="A8:AI41">
    <sortCondition ref="E8:E41"/>
  </sortState>
  <mergeCells count="17">
    <mergeCell ref="Q6:R6"/>
    <mergeCell ref="B42:C42"/>
    <mergeCell ref="A4:R4"/>
    <mergeCell ref="A5:O5"/>
    <mergeCell ref="N6:P6"/>
    <mergeCell ref="S6:T6"/>
    <mergeCell ref="A6:A7"/>
    <mergeCell ref="B6:B7"/>
    <mergeCell ref="C6:C7"/>
    <mergeCell ref="D6:D7"/>
    <mergeCell ref="F6:F7"/>
    <mergeCell ref="G6:G7"/>
    <mergeCell ref="H6:H7"/>
    <mergeCell ref="K6:K7"/>
    <mergeCell ref="L6:L7"/>
    <mergeCell ref="M6:M7"/>
    <mergeCell ref="E6:E7"/>
  </mergeCells>
  <pageMargins left="0.25" right="0.25" top="0.5" bottom="0.5" header="0" footer="0"/>
  <pageSetup paperSize="9" scale="77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210"/>
  <sheetViews>
    <sheetView topLeftCell="E3" zoomScaleNormal="100" workbookViewId="0">
      <selection activeCell="V179" sqref="V179:W179"/>
    </sheetView>
  </sheetViews>
  <sheetFormatPr defaultRowHeight="12.75" x14ac:dyDescent="0.2"/>
  <cols>
    <col min="1" max="1" width="5.7109375" style="26" customWidth="1"/>
    <col min="2" max="2" width="15.42578125" style="26" customWidth="1"/>
    <col min="3" max="3" width="19.140625" style="26" customWidth="1"/>
    <col min="4" max="4" width="21" style="26" customWidth="1"/>
    <col min="5" max="5" width="21.85546875" style="26" customWidth="1"/>
    <col min="6" max="6" width="6.42578125" style="26" customWidth="1"/>
    <col min="7" max="7" width="12.5703125" style="26" customWidth="1"/>
    <col min="8" max="8" width="13" style="26" customWidth="1"/>
    <col min="9" max="9" width="14.85546875" style="26" customWidth="1"/>
    <col min="10" max="10" width="14.28515625" style="26" customWidth="1"/>
    <col min="11" max="12" width="9.140625" style="26"/>
    <col min="13" max="13" width="8.7109375" style="26" customWidth="1"/>
    <col min="14" max="14" width="7.5703125" style="26" customWidth="1"/>
    <col min="15" max="15" width="7" style="26" customWidth="1"/>
    <col min="16" max="16" width="7.28515625" style="26" customWidth="1"/>
    <col min="17" max="17" width="7.42578125" style="26" customWidth="1"/>
    <col min="18" max="18" width="5.7109375" style="26" customWidth="1"/>
    <col min="19" max="19" width="0" style="26" hidden="1" customWidth="1"/>
    <col min="20" max="20" width="9.28515625" style="26" hidden="1" customWidth="1"/>
    <col min="21" max="21" width="18" style="26" hidden="1" customWidth="1"/>
    <col min="22" max="23" width="6.7109375" style="26" customWidth="1"/>
    <col min="24" max="24" width="9.28515625" style="26" hidden="1" customWidth="1"/>
    <col min="25" max="26" width="7.85546875" style="26" customWidth="1"/>
    <col min="27" max="16384" width="9.140625" style="26"/>
  </cols>
  <sheetData>
    <row r="1" spans="1:26" s="10" customFormat="1" ht="18.75" customHeight="1" x14ac:dyDescent="0.3">
      <c r="A1" s="74" t="s">
        <v>0</v>
      </c>
      <c r="B1" s="74"/>
      <c r="C1" s="74"/>
      <c r="D1" s="74"/>
      <c r="E1" s="74"/>
      <c r="F1" s="8"/>
      <c r="G1" s="8"/>
      <c r="H1" s="8"/>
      <c r="I1" s="8"/>
      <c r="J1" s="8"/>
      <c r="K1" s="8"/>
      <c r="L1" s="1"/>
      <c r="M1" s="1"/>
      <c r="N1" s="9"/>
      <c r="O1" s="9"/>
      <c r="P1" s="9"/>
      <c r="Q1" s="1"/>
      <c r="R1" s="1"/>
      <c r="S1" s="1"/>
      <c r="T1" s="1"/>
      <c r="U1" s="1"/>
    </row>
    <row r="2" spans="1:26" s="10" customFormat="1" ht="18.75" x14ac:dyDescent="0.3">
      <c r="A2" s="75" t="s">
        <v>1</v>
      </c>
      <c r="B2" s="75"/>
      <c r="C2" s="75"/>
      <c r="D2" s="75"/>
      <c r="E2" s="75"/>
      <c r="F2" s="11"/>
      <c r="G2" s="11"/>
      <c r="H2" s="11"/>
      <c r="I2" s="11"/>
      <c r="J2" s="11"/>
      <c r="K2" s="11"/>
      <c r="L2" s="2"/>
      <c r="M2" s="1"/>
      <c r="N2" s="9"/>
      <c r="O2" s="9"/>
      <c r="P2" s="9"/>
      <c r="Q2" s="1"/>
      <c r="R2" s="1"/>
      <c r="S2" s="1"/>
      <c r="T2" s="1"/>
      <c r="U2" s="1"/>
    </row>
    <row r="3" spans="1:26" s="12" customFormat="1" ht="39" customHeight="1" x14ac:dyDescent="0.3">
      <c r="A3" s="76" t="s">
        <v>247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6"/>
    </row>
    <row r="4" spans="1:26" s="12" customFormat="1" ht="20.25" customHeight="1" x14ac:dyDescent="0.3">
      <c r="A4" s="6"/>
      <c r="B4" s="77" t="s">
        <v>248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"/>
    </row>
    <row r="5" spans="1:26" s="12" customFormat="1" ht="20.25" customHeigh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7" customFormat="1" ht="42.75" customHeight="1" x14ac:dyDescent="0.2">
      <c r="A6" s="13" t="s">
        <v>2</v>
      </c>
      <c r="B6" s="13" t="s">
        <v>3</v>
      </c>
      <c r="C6" s="13" t="s">
        <v>4</v>
      </c>
      <c r="D6" s="13" t="s">
        <v>5</v>
      </c>
      <c r="E6" s="13" t="s">
        <v>249</v>
      </c>
      <c r="F6" s="13" t="s">
        <v>7</v>
      </c>
      <c r="G6" s="13" t="s">
        <v>8</v>
      </c>
      <c r="H6" s="13" t="s">
        <v>9</v>
      </c>
      <c r="I6" s="13" t="s">
        <v>250</v>
      </c>
      <c r="J6" s="13" t="s">
        <v>11</v>
      </c>
      <c r="K6" s="13" t="s">
        <v>12</v>
      </c>
      <c r="L6" s="13" t="s">
        <v>13</v>
      </c>
      <c r="M6" s="13" t="s">
        <v>14</v>
      </c>
      <c r="N6" s="14" t="s">
        <v>15</v>
      </c>
      <c r="O6" s="14" t="s">
        <v>16</v>
      </c>
      <c r="P6" s="14" t="s">
        <v>17</v>
      </c>
      <c r="Q6" s="13" t="s">
        <v>18</v>
      </c>
      <c r="R6" s="15" t="s">
        <v>19</v>
      </c>
      <c r="S6" s="13" t="s">
        <v>20</v>
      </c>
      <c r="T6" s="13" t="s">
        <v>21</v>
      </c>
      <c r="U6" s="13" t="s">
        <v>251</v>
      </c>
      <c r="V6" s="13" t="s">
        <v>22</v>
      </c>
      <c r="W6" s="13" t="s">
        <v>23</v>
      </c>
      <c r="X6" s="13" t="s">
        <v>24</v>
      </c>
      <c r="Y6" s="16" t="s">
        <v>25</v>
      </c>
      <c r="Z6" s="16"/>
    </row>
    <row r="7" spans="1:26" s="21" customFormat="1" ht="23.25" hidden="1" customHeight="1" x14ac:dyDescent="0.25">
      <c r="A7" s="18" t="e">
        <f t="shared" ref="A7:A14" si="0">A6+1</f>
        <v>#VALUE!</v>
      </c>
      <c r="B7" s="18" t="s">
        <v>26</v>
      </c>
      <c r="C7" s="18" t="s">
        <v>27</v>
      </c>
      <c r="D7" s="18" t="s">
        <v>271</v>
      </c>
      <c r="E7" s="19" t="s">
        <v>272</v>
      </c>
      <c r="F7" s="18" t="s">
        <v>28</v>
      </c>
      <c r="G7" s="18" t="s">
        <v>105</v>
      </c>
      <c r="H7" s="18" t="s">
        <v>273</v>
      </c>
      <c r="I7" s="18" t="s">
        <v>274</v>
      </c>
      <c r="J7" s="18" t="s">
        <v>275</v>
      </c>
      <c r="K7" s="18" t="s">
        <v>181</v>
      </c>
      <c r="L7" s="18" t="s">
        <v>42</v>
      </c>
      <c r="M7" s="18" t="s">
        <v>242</v>
      </c>
      <c r="N7" s="20" t="s">
        <v>89</v>
      </c>
      <c r="O7" s="20" t="s">
        <v>276</v>
      </c>
      <c r="P7" s="20" t="s">
        <v>277</v>
      </c>
      <c r="Q7" s="18" t="s">
        <v>278</v>
      </c>
      <c r="R7" s="18">
        <v>93</v>
      </c>
      <c r="S7" s="18"/>
      <c r="T7" s="18"/>
      <c r="U7" s="18"/>
      <c r="V7" s="18">
        <v>0</v>
      </c>
      <c r="W7" s="18">
        <v>93</v>
      </c>
      <c r="X7" s="18">
        <v>1</v>
      </c>
      <c r="Y7" s="18"/>
      <c r="Z7" s="18" t="s">
        <v>252</v>
      </c>
    </row>
    <row r="8" spans="1:26" s="21" customFormat="1" ht="23.25" hidden="1" customHeight="1" x14ac:dyDescent="0.25">
      <c r="A8" s="18" t="e">
        <f t="shared" si="0"/>
        <v>#VALUE!</v>
      </c>
      <c r="B8" s="18" t="s">
        <v>26</v>
      </c>
      <c r="C8" s="18" t="s">
        <v>27</v>
      </c>
      <c r="D8" s="18" t="s">
        <v>609</v>
      </c>
      <c r="E8" s="19" t="s">
        <v>610</v>
      </c>
      <c r="F8" s="18" t="s">
        <v>34</v>
      </c>
      <c r="G8" s="18" t="s">
        <v>611</v>
      </c>
      <c r="H8" s="18" t="s">
        <v>612</v>
      </c>
      <c r="I8" s="18" t="s">
        <v>613</v>
      </c>
      <c r="J8" s="18" t="s">
        <v>614</v>
      </c>
      <c r="K8" s="18" t="s">
        <v>180</v>
      </c>
      <c r="L8" s="18" t="s">
        <v>42</v>
      </c>
      <c r="M8" s="18" t="s">
        <v>242</v>
      </c>
      <c r="N8" s="20" t="s">
        <v>615</v>
      </c>
      <c r="O8" s="20" t="s">
        <v>615</v>
      </c>
      <c r="P8" s="20" t="s">
        <v>615</v>
      </c>
      <c r="Q8" s="18">
        <v>10341</v>
      </c>
      <c r="R8" s="18">
        <v>80</v>
      </c>
      <c r="S8" s="18"/>
      <c r="T8" s="18"/>
      <c r="U8" s="18"/>
      <c r="V8" s="18">
        <v>0</v>
      </c>
      <c r="W8" s="18">
        <v>80</v>
      </c>
      <c r="X8" s="18">
        <v>1</v>
      </c>
      <c r="Y8" s="18"/>
      <c r="Z8" s="18" t="s">
        <v>252</v>
      </c>
    </row>
    <row r="9" spans="1:26" s="21" customFormat="1" ht="23.25" hidden="1" customHeight="1" x14ac:dyDescent="0.25">
      <c r="A9" s="18" t="e">
        <f t="shared" si="0"/>
        <v>#VALUE!</v>
      </c>
      <c r="B9" s="18" t="s">
        <v>26</v>
      </c>
      <c r="C9" s="18" t="s">
        <v>27</v>
      </c>
      <c r="D9" s="18" t="s">
        <v>635</v>
      </c>
      <c r="E9" s="19" t="s">
        <v>636</v>
      </c>
      <c r="F9" s="18" t="s">
        <v>28</v>
      </c>
      <c r="G9" s="18" t="s">
        <v>62</v>
      </c>
      <c r="H9" s="18" t="s">
        <v>637</v>
      </c>
      <c r="I9" s="18" t="s">
        <v>638</v>
      </c>
      <c r="J9" s="18" t="s">
        <v>639</v>
      </c>
      <c r="K9" s="18" t="s">
        <v>121</v>
      </c>
      <c r="L9" s="18" t="s">
        <v>42</v>
      </c>
      <c r="M9" s="18" t="s">
        <v>242</v>
      </c>
      <c r="N9" s="20" t="s">
        <v>378</v>
      </c>
      <c r="O9" s="20" t="s">
        <v>378</v>
      </c>
      <c r="P9" s="20" t="s">
        <v>378</v>
      </c>
      <c r="Q9" s="18">
        <v>11634</v>
      </c>
      <c r="R9" s="18">
        <v>91</v>
      </c>
      <c r="S9" s="18"/>
      <c r="T9" s="18"/>
      <c r="U9" s="18"/>
      <c r="V9" s="18">
        <v>0</v>
      </c>
      <c r="W9" s="18">
        <v>91</v>
      </c>
      <c r="X9" s="18">
        <v>1</v>
      </c>
      <c r="Y9" s="18"/>
      <c r="Z9" s="18" t="s">
        <v>252</v>
      </c>
    </row>
    <row r="10" spans="1:26" s="21" customFormat="1" ht="23.25" hidden="1" customHeight="1" x14ac:dyDescent="0.25">
      <c r="A10" s="18" t="e">
        <f t="shared" si="0"/>
        <v>#VALUE!</v>
      </c>
      <c r="B10" s="18" t="s">
        <v>26</v>
      </c>
      <c r="C10" s="18" t="s">
        <v>27</v>
      </c>
      <c r="D10" s="18" t="s">
        <v>794</v>
      </c>
      <c r="E10" s="19" t="s">
        <v>795</v>
      </c>
      <c r="F10" s="18" t="s">
        <v>34</v>
      </c>
      <c r="G10" s="18" t="s">
        <v>100</v>
      </c>
      <c r="H10" s="18">
        <v>145840005</v>
      </c>
      <c r="I10" s="18" t="s">
        <v>796</v>
      </c>
      <c r="J10" s="18" t="s">
        <v>797</v>
      </c>
      <c r="K10" s="18" t="s">
        <v>798</v>
      </c>
      <c r="L10" s="18" t="s">
        <v>44</v>
      </c>
      <c r="M10" s="18" t="s">
        <v>242</v>
      </c>
      <c r="N10" s="20">
        <v>22.076000000000001</v>
      </c>
      <c r="O10" s="20">
        <v>22.076000000000001</v>
      </c>
      <c r="P10" s="20">
        <v>22.076000000000001</v>
      </c>
      <c r="Q10" s="18">
        <v>19597</v>
      </c>
      <c r="R10" s="18">
        <v>82</v>
      </c>
      <c r="S10" s="18"/>
      <c r="T10" s="18"/>
      <c r="U10" s="18"/>
      <c r="V10" s="18">
        <v>5</v>
      </c>
      <c r="W10" s="18">
        <v>87</v>
      </c>
      <c r="X10" s="18">
        <v>1</v>
      </c>
      <c r="Y10" s="18"/>
      <c r="Z10" s="18" t="s">
        <v>252</v>
      </c>
    </row>
    <row r="11" spans="1:26" s="21" customFormat="1" ht="23.25" hidden="1" customHeight="1" x14ac:dyDescent="0.25">
      <c r="A11" s="18" t="e">
        <f t="shared" si="0"/>
        <v>#VALUE!</v>
      </c>
      <c r="B11" s="18" t="s">
        <v>26</v>
      </c>
      <c r="C11" s="18" t="s">
        <v>27</v>
      </c>
      <c r="D11" s="18" t="s">
        <v>934</v>
      </c>
      <c r="E11" s="19" t="s">
        <v>935</v>
      </c>
      <c r="F11" s="18" t="s">
        <v>28</v>
      </c>
      <c r="G11" s="18" t="s">
        <v>233</v>
      </c>
      <c r="H11" s="18" t="s">
        <v>936</v>
      </c>
      <c r="I11" s="18" t="s">
        <v>937</v>
      </c>
      <c r="J11" s="18" t="s">
        <v>938</v>
      </c>
      <c r="K11" s="18" t="s">
        <v>76</v>
      </c>
      <c r="L11" s="18" t="s">
        <v>40</v>
      </c>
      <c r="M11" s="18" t="s">
        <v>242</v>
      </c>
      <c r="N11" s="20" t="s">
        <v>77</v>
      </c>
      <c r="O11" s="20" t="s">
        <v>77</v>
      </c>
      <c r="P11" s="20" t="s">
        <v>77</v>
      </c>
      <c r="Q11" s="18">
        <v>17088</v>
      </c>
      <c r="R11" s="18">
        <v>90</v>
      </c>
      <c r="S11" s="18"/>
      <c r="T11" s="18"/>
      <c r="U11" s="18"/>
      <c r="V11" s="18">
        <v>2.5</v>
      </c>
      <c r="W11" s="18">
        <v>92.5</v>
      </c>
      <c r="X11" s="18">
        <v>1</v>
      </c>
      <c r="Y11" s="18"/>
      <c r="Z11" s="18" t="s">
        <v>252</v>
      </c>
    </row>
    <row r="12" spans="1:26" s="21" customFormat="1" ht="23.25" hidden="1" customHeight="1" x14ac:dyDescent="0.25">
      <c r="A12" s="18" t="e">
        <f t="shared" si="0"/>
        <v>#VALUE!</v>
      </c>
      <c r="B12" s="18" t="s">
        <v>26</v>
      </c>
      <c r="C12" s="18" t="s">
        <v>27</v>
      </c>
      <c r="D12" s="18" t="s">
        <v>1300</v>
      </c>
      <c r="E12" s="19" t="s">
        <v>1301</v>
      </c>
      <c r="F12" s="18" t="s">
        <v>34</v>
      </c>
      <c r="G12" s="18" t="s">
        <v>1019</v>
      </c>
      <c r="H12" s="18">
        <v>101290021</v>
      </c>
      <c r="I12" s="18" t="s">
        <v>1302</v>
      </c>
      <c r="J12" s="18" t="s">
        <v>1303</v>
      </c>
      <c r="K12" s="18" t="s">
        <v>645</v>
      </c>
      <c r="L12" s="18" t="s">
        <v>40</v>
      </c>
      <c r="M12" s="18" t="s">
        <v>242</v>
      </c>
      <c r="N12" s="20">
        <v>17.013000000000002</v>
      </c>
      <c r="O12" s="20">
        <v>17.013000000000002</v>
      </c>
      <c r="P12" s="20">
        <v>17.013000000000002</v>
      </c>
      <c r="Q12" s="18">
        <v>31544</v>
      </c>
      <c r="R12" s="18">
        <v>87</v>
      </c>
      <c r="S12" s="18"/>
      <c r="T12" s="18"/>
      <c r="U12" s="18"/>
      <c r="V12" s="18">
        <v>2.5</v>
      </c>
      <c r="W12" s="18">
        <v>89.5</v>
      </c>
      <c r="X12" s="18">
        <v>1</v>
      </c>
      <c r="Y12" s="18"/>
      <c r="Z12" s="18" t="s">
        <v>252</v>
      </c>
    </row>
    <row r="13" spans="1:26" s="21" customFormat="1" ht="23.25" hidden="1" customHeight="1" x14ac:dyDescent="0.25">
      <c r="A13" s="18" t="e">
        <f t="shared" si="0"/>
        <v>#VALUE!</v>
      </c>
      <c r="B13" s="18" t="s">
        <v>26</v>
      </c>
      <c r="C13" s="18" t="s">
        <v>27</v>
      </c>
      <c r="D13" s="18" t="s">
        <v>1323</v>
      </c>
      <c r="E13" s="19" t="s">
        <v>1324</v>
      </c>
      <c r="F13" s="18" t="s">
        <v>28</v>
      </c>
      <c r="G13" s="18" t="s">
        <v>1325</v>
      </c>
      <c r="H13" s="18">
        <v>142950132</v>
      </c>
      <c r="I13" s="18" t="s">
        <v>1326</v>
      </c>
      <c r="J13" s="18" t="s">
        <v>1327</v>
      </c>
      <c r="K13" s="18" t="s">
        <v>364</v>
      </c>
      <c r="L13" s="18" t="s">
        <v>40</v>
      </c>
      <c r="M13" s="18" t="s">
        <v>242</v>
      </c>
      <c r="N13" s="20">
        <v>21.013999999999999</v>
      </c>
      <c r="O13" s="20">
        <v>21.013999999999999</v>
      </c>
      <c r="P13" s="20">
        <v>21.013999999999999</v>
      </c>
      <c r="Q13" s="18">
        <v>32669</v>
      </c>
      <c r="R13" s="18">
        <v>88</v>
      </c>
      <c r="S13" s="18"/>
      <c r="T13" s="18"/>
      <c r="U13" s="18"/>
      <c r="V13" s="18">
        <v>2.5</v>
      </c>
      <c r="W13" s="18">
        <v>90.5</v>
      </c>
      <c r="X13" s="18">
        <v>1</v>
      </c>
      <c r="Y13" s="18"/>
      <c r="Z13" s="18" t="s">
        <v>252</v>
      </c>
    </row>
    <row r="14" spans="1:26" s="21" customFormat="1" ht="23.25" hidden="1" customHeight="1" x14ac:dyDescent="0.25">
      <c r="A14" s="18" t="e">
        <f t="shared" si="0"/>
        <v>#VALUE!</v>
      </c>
      <c r="B14" s="18" t="s">
        <v>26</v>
      </c>
      <c r="C14" s="18" t="s">
        <v>27</v>
      </c>
      <c r="D14" s="18" t="s">
        <v>1328</v>
      </c>
      <c r="E14" s="19" t="s">
        <v>1329</v>
      </c>
      <c r="F14" s="18" t="s">
        <v>34</v>
      </c>
      <c r="G14" s="18" t="s">
        <v>197</v>
      </c>
      <c r="H14" s="18" t="s">
        <v>1330</v>
      </c>
      <c r="I14" s="18" t="s">
        <v>1331</v>
      </c>
      <c r="J14" s="18" t="s">
        <v>1332</v>
      </c>
      <c r="K14" s="18" t="s">
        <v>1333</v>
      </c>
      <c r="L14" s="18" t="s">
        <v>29</v>
      </c>
      <c r="M14" s="18" t="s">
        <v>242</v>
      </c>
      <c r="N14" s="20" t="s">
        <v>72</v>
      </c>
      <c r="O14" s="20" t="s">
        <v>72</v>
      </c>
      <c r="P14" s="20" t="s">
        <v>72</v>
      </c>
      <c r="Q14" s="18">
        <v>12882</v>
      </c>
      <c r="R14" s="18">
        <v>75</v>
      </c>
      <c r="S14" s="18"/>
      <c r="T14" s="18"/>
      <c r="U14" s="18"/>
      <c r="V14" s="18">
        <v>7.5</v>
      </c>
      <c r="W14" s="18">
        <v>82.5</v>
      </c>
      <c r="X14" s="18">
        <v>1</v>
      </c>
      <c r="Y14" s="18"/>
      <c r="Z14" s="18" t="s">
        <v>252</v>
      </c>
    </row>
    <row r="15" spans="1:26" s="21" customFormat="1" ht="23.25" hidden="1" customHeight="1" x14ac:dyDescent="0.25">
      <c r="A15" s="18" t="s">
        <v>252</v>
      </c>
      <c r="B15" s="18" t="s">
        <v>26</v>
      </c>
      <c r="C15" s="18" t="s">
        <v>27</v>
      </c>
      <c r="D15" s="18" t="s">
        <v>253</v>
      </c>
      <c r="E15" s="19" t="s">
        <v>254</v>
      </c>
      <c r="F15" s="18" t="s">
        <v>34</v>
      </c>
      <c r="G15" s="18" t="s">
        <v>80</v>
      </c>
      <c r="H15" s="18" t="s">
        <v>255</v>
      </c>
      <c r="I15" s="18" t="s">
        <v>256</v>
      </c>
      <c r="J15" s="18" t="s">
        <v>257</v>
      </c>
      <c r="K15" s="18" t="s">
        <v>258</v>
      </c>
      <c r="L15" s="18" t="s">
        <v>29</v>
      </c>
      <c r="M15" s="18" t="s">
        <v>30</v>
      </c>
      <c r="N15" s="20" t="s">
        <v>259</v>
      </c>
      <c r="O15" s="20" t="s">
        <v>259</v>
      </c>
      <c r="P15" s="20" t="s">
        <v>259</v>
      </c>
      <c r="Q15" s="18">
        <v>13711</v>
      </c>
      <c r="R15" s="18">
        <v>66</v>
      </c>
      <c r="S15" s="18"/>
      <c r="T15" s="18"/>
      <c r="U15" s="18"/>
      <c r="V15" s="18">
        <v>17.5</v>
      </c>
      <c r="W15" s="18">
        <v>83.5</v>
      </c>
      <c r="X15" s="18">
        <v>1</v>
      </c>
      <c r="Y15" s="18"/>
      <c r="Z15" s="18"/>
    </row>
    <row r="16" spans="1:26" s="21" customFormat="1" ht="23.25" hidden="1" customHeight="1" x14ac:dyDescent="0.25">
      <c r="A16" s="18">
        <f t="shared" ref="A16:A47" si="1">A15+1</f>
        <v>2</v>
      </c>
      <c r="B16" s="18" t="s">
        <v>26</v>
      </c>
      <c r="C16" s="18" t="s">
        <v>27</v>
      </c>
      <c r="D16" s="18" t="s">
        <v>260</v>
      </c>
      <c r="E16" s="19" t="s">
        <v>261</v>
      </c>
      <c r="F16" s="18" t="s">
        <v>34</v>
      </c>
      <c r="G16" s="18" t="s">
        <v>106</v>
      </c>
      <c r="H16" s="18">
        <v>366207940</v>
      </c>
      <c r="I16" s="18" t="s">
        <v>262</v>
      </c>
      <c r="J16" s="18" t="s">
        <v>263</v>
      </c>
      <c r="K16" s="18" t="s">
        <v>264</v>
      </c>
      <c r="L16" s="18" t="s">
        <v>29</v>
      </c>
      <c r="M16" s="18" t="s">
        <v>242</v>
      </c>
      <c r="N16" s="20">
        <v>59.003</v>
      </c>
      <c r="O16" s="20">
        <v>59.003</v>
      </c>
      <c r="P16" s="20">
        <v>59.003</v>
      </c>
      <c r="Q16" s="18">
        <v>47176</v>
      </c>
      <c r="R16" s="18">
        <v>86</v>
      </c>
      <c r="S16" s="18"/>
      <c r="T16" s="18"/>
      <c r="U16" s="18"/>
      <c r="V16" s="18">
        <v>7.5</v>
      </c>
      <c r="W16" s="18">
        <v>93.5</v>
      </c>
      <c r="X16" s="18">
        <v>1</v>
      </c>
      <c r="Y16" s="18"/>
      <c r="Z16" s="18"/>
    </row>
    <row r="17" spans="1:26" s="21" customFormat="1" ht="23.25" hidden="1" customHeight="1" x14ac:dyDescent="0.25">
      <c r="A17" s="18">
        <f t="shared" si="1"/>
        <v>3</v>
      </c>
      <c r="B17" s="18" t="s">
        <v>26</v>
      </c>
      <c r="C17" s="18" t="s">
        <v>27</v>
      </c>
      <c r="D17" s="18" t="s">
        <v>265</v>
      </c>
      <c r="E17" s="19" t="s">
        <v>266</v>
      </c>
      <c r="F17" s="18" t="s">
        <v>28</v>
      </c>
      <c r="G17" s="18" t="s">
        <v>65</v>
      </c>
      <c r="H17" s="18" t="s">
        <v>267</v>
      </c>
      <c r="I17" s="18" t="s">
        <v>268</v>
      </c>
      <c r="J17" s="18" t="s">
        <v>269</v>
      </c>
      <c r="K17" s="18" t="s">
        <v>93</v>
      </c>
      <c r="L17" s="18" t="s">
        <v>42</v>
      </c>
      <c r="M17" s="18" t="s">
        <v>242</v>
      </c>
      <c r="N17" s="20" t="s">
        <v>123</v>
      </c>
      <c r="O17" s="20" t="s">
        <v>123</v>
      </c>
      <c r="P17" s="20" t="s">
        <v>123</v>
      </c>
      <c r="Q17" s="18" t="s">
        <v>270</v>
      </c>
      <c r="R17" s="18">
        <v>91</v>
      </c>
      <c r="S17" s="18"/>
      <c r="T17" s="18"/>
      <c r="U17" s="18"/>
      <c r="V17" s="18">
        <v>0</v>
      </c>
      <c r="W17" s="18">
        <v>91</v>
      </c>
      <c r="X17" s="18">
        <v>1</v>
      </c>
      <c r="Y17" s="18"/>
      <c r="Z17" s="18"/>
    </row>
    <row r="18" spans="1:26" s="21" customFormat="1" ht="23.25" hidden="1" customHeight="1" x14ac:dyDescent="0.25">
      <c r="A18" s="18">
        <f t="shared" si="1"/>
        <v>4</v>
      </c>
      <c r="B18" s="18" t="s">
        <v>26</v>
      </c>
      <c r="C18" s="18" t="s">
        <v>27</v>
      </c>
      <c r="D18" s="18" t="s">
        <v>279</v>
      </c>
      <c r="E18" s="19" t="s">
        <v>280</v>
      </c>
      <c r="F18" s="18" t="s">
        <v>28</v>
      </c>
      <c r="G18" s="18" t="s">
        <v>120</v>
      </c>
      <c r="H18" s="18" t="s">
        <v>281</v>
      </c>
      <c r="I18" s="18" t="s">
        <v>282</v>
      </c>
      <c r="J18" s="18" t="s">
        <v>283</v>
      </c>
      <c r="K18" s="18" t="s">
        <v>180</v>
      </c>
      <c r="L18" s="18" t="s">
        <v>42</v>
      </c>
      <c r="M18" s="18" t="s">
        <v>242</v>
      </c>
      <c r="N18" s="20" t="s">
        <v>43</v>
      </c>
      <c r="O18" s="20" t="s">
        <v>43</v>
      </c>
      <c r="P18" s="20" t="s">
        <v>43</v>
      </c>
      <c r="Q18" s="18" t="s">
        <v>284</v>
      </c>
      <c r="R18" s="18">
        <v>87</v>
      </c>
      <c r="S18" s="18"/>
      <c r="T18" s="18"/>
      <c r="U18" s="18"/>
      <c r="V18" s="18">
        <v>0</v>
      </c>
      <c r="W18" s="18">
        <v>87</v>
      </c>
      <c r="X18" s="18">
        <v>1</v>
      </c>
      <c r="Y18" s="18"/>
      <c r="Z18" s="18"/>
    </row>
    <row r="19" spans="1:26" s="21" customFormat="1" ht="23.25" hidden="1" customHeight="1" x14ac:dyDescent="0.25">
      <c r="A19" s="18">
        <f t="shared" si="1"/>
        <v>5</v>
      </c>
      <c r="B19" s="18" t="s">
        <v>26</v>
      </c>
      <c r="C19" s="18" t="s">
        <v>27</v>
      </c>
      <c r="D19" s="18" t="s">
        <v>285</v>
      </c>
      <c r="E19" s="19" t="s">
        <v>286</v>
      </c>
      <c r="F19" s="18" t="s">
        <v>28</v>
      </c>
      <c r="G19" s="18" t="s">
        <v>136</v>
      </c>
      <c r="H19" s="18" t="s">
        <v>287</v>
      </c>
      <c r="I19" s="18" t="s">
        <v>288</v>
      </c>
      <c r="J19" s="18" t="s">
        <v>289</v>
      </c>
      <c r="K19" s="18" t="s">
        <v>290</v>
      </c>
      <c r="L19" s="18" t="s">
        <v>40</v>
      </c>
      <c r="M19" s="18" t="s">
        <v>242</v>
      </c>
      <c r="N19" s="20" t="s">
        <v>291</v>
      </c>
      <c r="O19" s="20" t="s">
        <v>291</v>
      </c>
      <c r="P19" s="20" t="s">
        <v>291</v>
      </c>
      <c r="Q19" s="18">
        <v>38321</v>
      </c>
      <c r="R19" s="18">
        <v>83</v>
      </c>
      <c r="S19" s="18"/>
      <c r="T19" s="18"/>
      <c r="U19" s="18"/>
      <c r="V19" s="18">
        <v>2.5</v>
      </c>
      <c r="W19" s="18">
        <v>85.5</v>
      </c>
      <c r="X19" s="18">
        <v>1</v>
      </c>
      <c r="Y19" s="18"/>
      <c r="Z19" s="18"/>
    </row>
    <row r="20" spans="1:26" s="21" customFormat="1" ht="23.25" hidden="1" customHeight="1" x14ac:dyDescent="0.25">
      <c r="A20" s="18">
        <f t="shared" si="1"/>
        <v>6</v>
      </c>
      <c r="B20" s="18" t="s">
        <v>26</v>
      </c>
      <c r="C20" s="18" t="s">
        <v>27</v>
      </c>
      <c r="D20" s="18" t="s">
        <v>292</v>
      </c>
      <c r="E20" s="19" t="s">
        <v>293</v>
      </c>
      <c r="F20" s="18" t="s">
        <v>28</v>
      </c>
      <c r="G20" s="18" t="s">
        <v>294</v>
      </c>
      <c r="H20" s="18">
        <v>132328646</v>
      </c>
      <c r="I20" s="18" t="s">
        <v>295</v>
      </c>
      <c r="J20" s="18" t="s">
        <v>296</v>
      </c>
      <c r="K20" s="18" t="s">
        <v>297</v>
      </c>
      <c r="L20" s="18" t="s">
        <v>40</v>
      </c>
      <c r="M20" s="18" t="s">
        <v>242</v>
      </c>
      <c r="N20" s="20">
        <v>15.000999999999999</v>
      </c>
      <c r="O20" s="20">
        <v>15.000999999999999</v>
      </c>
      <c r="P20" s="20">
        <v>15.000999999999999</v>
      </c>
      <c r="Q20" s="18" t="s">
        <v>298</v>
      </c>
      <c r="R20" s="18">
        <v>83</v>
      </c>
      <c r="S20" s="18"/>
      <c r="T20" s="18"/>
      <c r="U20" s="18"/>
      <c r="V20" s="18">
        <v>2.5</v>
      </c>
      <c r="W20" s="18">
        <v>85.5</v>
      </c>
      <c r="X20" s="18">
        <v>1</v>
      </c>
      <c r="Y20" s="18"/>
      <c r="Z20" s="18"/>
    </row>
    <row r="21" spans="1:26" s="21" customFormat="1" ht="23.25" hidden="1" customHeight="1" x14ac:dyDescent="0.25">
      <c r="A21" s="18">
        <f t="shared" si="1"/>
        <v>7</v>
      </c>
      <c r="B21" s="18" t="s">
        <v>26</v>
      </c>
      <c r="C21" s="18" t="s">
        <v>27</v>
      </c>
      <c r="D21" s="18" t="s">
        <v>299</v>
      </c>
      <c r="E21" s="19" t="s">
        <v>300</v>
      </c>
      <c r="F21" s="18" t="s">
        <v>28</v>
      </c>
      <c r="G21" s="18" t="s">
        <v>74</v>
      </c>
      <c r="H21" s="18">
        <v>174577573</v>
      </c>
      <c r="I21" s="18" t="s">
        <v>301</v>
      </c>
      <c r="J21" s="18" t="s">
        <v>302</v>
      </c>
      <c r="K21" s="18" t="s">
        <v>303</v>
      </c>
      <c r="L21" s="18" t="s">
        <v>44</v>
      </c>
      <c r="M21" s="18" t="s">
        <v>242</v>
      </c>
      <c r="N21" s="20">
        <v>28.108000000000001</v>
      </c>
      <c r="O21" s="20">
        <v>28.108000000000001</v>
      </c>
      <c r="P21" s="20">
        <v>28.108000000000001</v>
      </c>
      <c r="Q21" s="18">
        <v>38140</v>
      </c>
      <c r="R21" s="18">
        <v>82</v>
      </c>
      <c r="S21" s="18"/>
      <c r="T21" s="18"/>
      <c r="U21" s="18"/>
      <c r="V21" s="18">
        <v>5</v>
      </c>
      <c r="W21" s="18">
        <v>87</v>
      </c>
      <c r="X21" s="18">
        <v>1</v>
      </c>
      <c r="Y21" s="18"/>
      <c r="Z21" s="18"/>
    </row>
    <row r="22" spans="1:26" s="21" customFormat="1" ht="23.25" hidden="1" customHeight="1" x14ac:dyDescent="0.25">
      <c r="A22" s="18">
        <f t="shared" si="1"/>
        <v>8</v>
      </c>
      <c r="B22" s="18" t="s">
        <v>26</v>
      </c>
      <c r="C22" s="18" t="s">
        <v>27</v>
      </c>
      <c r="D22" s="18" t="s">
        <v>304</v>
      </c>
      <c r="E22" s="19" t="s">
        <v>305</v>
      </c>
      <c r="F22" s="18" t="s">
        <v>28</v>
      </c>
      <c r="G22" s="18" t="s">
        <v>67</v>
      </c>
      <c r="H22" s="18" t="s">
        <v>306</v>
      </c>
      <c r="I22" s="18" t="s">
        <v>307</v>
      </c>
      <c r="J22" s="18" t="s">
        <v>308</v>
      </c>
      <c r="K22" s="18" t="s">
        <v>128</v>
      </c>
      <c r="L22" s="18" t="s">
        <v>40</v>
      </c>
      <c r="M22" s="18" t="s">
        <v>242</v>
      </c>
      <c r="N22" s="20" t="s">
        <v>129</v>
      </c>
      <c r="O22" s="20" t="s">
        <v>129</v>
      </c>
      <c r="P22" s="20" t="s">
        <v>129</v>
      </c>
      <c r="Q22" s="18">
        <v>43770</v>
      </c>
      <c r="R22" s="18">
        <v>78</v>
      </c>
      <c r="S22" s="18"/>
      <c r="T22" s="18"/>
      <c r="U22" s="18"/>
      <c r="V22" s="18">
        <v>2.5</v>
      </c>
      <c r="W22" s="18">
        <v>80.5</v>
      </c>
      <c r="X22" s="18">
        <v>1</v>
      </c>
      <c r="Y22" s="18"/>
      <c r="Z22" s="18"/>
    </row>
    <row r="23" spans="1:26" s="21" customFormat="1" ht="23.25" hidden="1" customHeight="1" x14ac:dyDescent="0.25">
      <c r="A23" s="18">
        <f t="shared" si="1"/>
        <v>9</v>
      </c>
      <c r="B23" s="18" t="s">
        <v>26</v>
      </c>
      <c r="C23" s="18" t="s">
        <v>27</v>
      </c>
      <c r="D23" s="18" t="s">
        <v>309</v>
      </c>
      <c r="E23" s="19" t="s">
        <v>310</v>
      </c>
      <c r="F23" s="18" t="s">
        <v>28</v>
      </c>
      <c r="G23" s="18" t="s">
        <v>224</v>
      </c>
      <c r="H23" s="18" t="s">
        <v>311</v>
      </c>
      <c r="I23" s="18" t="s">
        <v>312</v>
      </c>
      <c r="J23" s="18" t="s">
        <v>313</v>
      </c>
      <c r="K23" s="18" t="s">
        <v>314</v>
      </c>
      <c r="L23" s="18" t="s">
        <v>40</v>
      </c>
      <c r="M23" s="18" t="s">
        <v>242</v>
      </c>
      <c r="N23" s="20" t="s">
        <v>315</v>
      </c>
      <c r="O23" s="20" t="s">
        <v>315</v>
      </c>
      <c r="P23" s="20" t="s">
        <v>315</v>
      </c>
      <c r="Q23" s="18">
        <v>33548</v>
      </c>
      <c r="R23" s="18">
        <v>80</v>
      </c>
      <c r="S23" s="18"/>
      <c r="T23" s="18"/>
      <c r="U23" s="18"/>
      <c r="V23" s="18">
        <v>2.5</v>
      </c>
      <c r="W23" s="18">
        <v>82.5</v>
      </c>
      <c r="X23" s="18">
        <v>1</v>
      </c>
      <c r="Y23" s="18"/>
      <c r="Z23" s="18"/>
    </row>
    <row r="24" spans="1:26" s="21" customFormat="1" ht="23.25" hidden="1" customHeight="1" x14ac:dyDescent="0.25">
      <c r="A24" s="18">
        <f t="shared" si="1"/>
        <v>10</v>
      </c>
      <c r="B24" s="18" t="s">
        <v>26</v>
      </c>
      <c r="C24" s="18" t="s">
        <v>27</v>
      </c>
      <c r="D24" s="18" t="s">
        <v>316</v>
      </c>
      <c r="E24" s="19" t="s">
        <v>310</v>
      </c>
      <c r="F24" s="18" t="s">
        <v>28</v>
      </c>
      <c r="G24" s="18" t="s">
        <v>317</v>
      </c>
      <c r="H24" s="18" t="s">
        <v>318</v>
      </c>
      <c r="I24" s="18" t="s">
        <v>319</v>
      </c>
      <c r="J24" s="18" t="s">
        <v>320</v>
      </c>
      <c r="K24" s="18" t="s">
        <v>181</v>
      </c>
      <c r="L24" s="18" t="s">
        <v>42</v>
      </c>
      <c r="M24" s="18" t="s">
        <v>242</v>
      </c>
      <c r="N24" s="20" t="s">
        <v>321</v>
      </c>
      <c r="O24" s="20" t="s">
        <v>321</v>
      </c>
      <c r="P24" s="20" t="s">
        <v>321</v>
      </c>
      <c r="Q24" s="18" t="s">
        <v>322</v>
      </c>
      <c r="R24" s="18">
        <v>82</v>
      </c>
      <c r="S24" s="18"/>
      <c r="T24" s="18"/>
      <c r="U24" s="18"/>
      <c r="V24" s="18">
        <v>0</v>
      </c>
      <c r="W24" s="18">
        <v>82</v>
      </c>
      <c r="X24" s="18">
        <v>1</v>
      </c>
      <c r="Y24" s="18"/>
      <c r="Z24" s="18"/>
    </row>
    <row r="25" spans="1:26" s="21" customFormat="1" ht="23.25" hidden="1" customHeight="1" x14ac:dyDescent="0.25">
      <c r="A25" s="18">
        <f t="shared" si="1"/>
        <v>11</v>
      </c>
      <c r="B25" s="18" t="s">
        <v>26</v>
      </c>
      <c r="C25" s="18" t="s">
        <v>27</v>
      </c>
      <c r="D25" s="18" t="s">
        <v>323</v>
      </c>
      <c r="E25" s="19" t="s">
        <v>324</v>
      </c>
      <c r="F25" s="18" t="s">
        <v>28</v>
      </c>
      <c r="G25" s="18" t="s">
        <v>325</v>
      </c>
      <c r="H25" s="18">
        <v>187696491</v>
      </c>
      <c r="I25" s="18" t="s">
        <v>326</v>
      </c>
      <c r="J25" s="18" t="s">
        <v>327</v>
      </c>
      <c r="K25" s="18" t="s">
        <v>328</v>
      </c>
      <c r="L25" s="18" t="s">
        <v>40</v>
      </c>
      <c r="M25" s="18" t="s">
        <v>242</v>
      </c>
      <c r="N25" s="20">
        <v>29.001999999999999</v>
      </c>
      <c r="O25" s="20">
        <v>29.001999999999999</v>
      </c>
      <c r="P25" s="20">
        <v>29.001999999999999</v>
      </c>
      <c r="Q25" s="18">
        <v>46541</v>
      </c>
      <c r="R25" s="18">
        <v>87</v>
      </c>
      <c r="S25" s="18"/>
      <c r="T25" s="18"/>
      <c r="U25" s="18"/>
      <c r="V25" s="18">
        <v>2.5</v>
      </c>
      <c r="W25" s="18">
        <v>89.5</v>
      </c>
      <c r="X25" s="18">
        <v>1</v>
      </c>
      <c r="Y25" s="18"/>
      <c r="Z25" s="18"/>
    </row>
    <row r="26" spans="1:26" s="21" customFormat="1" ht="23.25" hidden="1" customHeight="1" x14ac:dyDescent="0.25">
      <c r="A26" s="18">
        <f t="shared" si="1"/>
        <v>12</v>
      </c>
      <c r="B26" s="18" t="s">
        <v>26</v>
      </c>
      <c r="C26" s="18" t="s">
        <v>27</v>
      </c>
      <c r="D26" s="18" t="s">
        <v>329</v>
      </c>
      <c r="E26" s="19" t="s">
        <v>330</v>
      </c>
      <c r="F26" s="18" t="s">
        <v>34</v>
      </c>
      <c r="G26" s="18" t="s">
        <v>225</v>
      </c>
      <c r="H26" s="18" t="s">
        <v>331</v>
      </c>
      <c r="I26" s="18" t="s">
        <v>332</v>
      </c>
      <c r="J26" s="18" t="s">
        <v>333</v>
      </c>
      <c r="K26" s="18" t="s">
        <v>131</v>
      </c>
      <c r="L26" s="18" t="s">
        <v>40</v>
      </c>
      <c r="M26" s="18" t="s">
        <v>242</v>
      </c>
      <c r="N26" s="20" t="s">
        <v>334</v>
      </c>
      <c r="O26" s="20" t="s">
        <v>334</v>
      </c>
      <c r="P26" s="20" t="s">
        <v>334</v>
      </c>
      <c r="Q26" s="18">
        <v>38152</v>
      </c>
      <c r="R26" s="18">
        <v>90</v>
      </c>
      <c r="S26" s="18"/>
      <c r="T26" s="18"/>
      <c r="U26" s="18"/>
      <c r="V26" s="18">
        <v>2.5</v>
      </c>
      <c r="W26" s="18">
        <v>92.5</v>
      </c>
      <c r="X26" s="18">
        <v>1</v>
      </c>
      <c r="Y26" s="18"/>
      <c r="Z26" s="18"/>
    </row>
    <row r="27" spans="1:26" s="21" customFormat="1" ht="23.25" hidden="1" customHeight="1" x14ac:dyDescent="0.25">
      <c r="A27" s="18">
        <f t="shared" si="1"/>
        <v>13</v>
      </c>
      <c r="B27" s="18" t="s">
        <v>26</v>
      </c>
      <c r="C27" s="18" t="s">
        <v>27</v>
      </c>
      <c r="D27" s="18" t="s">
        <v>335</v>
      </c>
      <c r="E27" s="19" t="s">
        <v>336</v>
      </c>
      <c r="F27" s="18" t="s">
        <v>28</v>
      </c>
      <c r="G27" s="18" t="s">
        <v>294</v>
      </c>
      <c r="H27" s="18" t="s">
        <v>337</v>
      </c>
      <c r="I27" s="18" t="s">
        <v>338</v>
      </c>
      <c r="J27" s="18" t="s">
        <v>339</v>
      </c>
      <c r="K27" s="18" t="s">
        <v>290</v>
      </c>
      <c r="L27" s="18" t="s">
        <v>40</v>
      </c>
      <c r="M27" s="18" t="s">
        <v>242</v>
      </c>
      <c r="N27" s="20" t="s">
        <v>340</v>
      </c>
      <c r="O27" s="20" t="s">
        <v>340</v>
      </c>
      <c r="P27" s="20" t="s">
        <v>340</v>
      </c>
      <c r="Q27" s="18" t="s">
        <v>341</v>
      </c>
      <c r="R27" s="18">
        <v>90</v>
      </c>
      <c r="S27" s="18"/>
      <c r="T27" s="18"/>
      <c r="U27" s="18"/>
      <c r="V27" s="18">
        <v>2.5</v>
      </c>
      <c r="W27" s="18">
        <v>92.5</v>
      </c>
      <c r="X27" s="18">
        <v>1</v>
      </c>
      <c r="Y27" s="18"/>
      <c r="Z27" s="18"/>
    </row>
    <row r="28" spans="1:26" s="21" customFormat="1" ht="23.25" hidden="1" customHeight="1" x14ac:dyDescent="0.25">
      <c r="A28" s="18">
        <f t="shared" si="1"/>
        <v>14</v>
      </c>
      <c r="B28" s="18" t="s">
        <v>26</v>
      </c>
      <c r="C28" s="18" t="s">
        <v>27</v>
      </c>
      <c r="D28" s="18" t="s">
        <v>342</v>
      </c>
      <c r="E28" s="19" t="s">
        <v>343</v>
      </c>
      <c r="F28" s="18" t="s">
        <v>28</v>
      </c>
      <c r="G28" s="18" t="s">
        <v>344</v>
      </c>
      <c r="H28" s="18" t="s">
        <v>345</v>
      </c>
      <c r="I28" s="18" t="s">
        <v>346</v>
      </c>
      <c r="J28" s="18" t="s">
        <v>347</v>
      </c>
      <c r="K28" s="18" t="s">
        <v>78</v>
      </c>
      <c r="L28" s="18" t="s">
        <v>42</v>
      </c>
      <c r="M28" s="18" t="s">
        <v>242</v>
      </c>
      <c r="N28" s="20" t="s">
        <v>348</v>
      </c>
      <c r="O28" s="20" t="s">
        <v>348</v>
      </c>
      <c r="P28" s="20" t="s">
        <v>348</v>
      </c>
      <c r="Q28" s="18">
        <v>14980</v>
      </c>
      <c r="R28" s="18">
        <v>80</v>
      </c>
      <c r="S28" s="18"/>
      <c r="T28" s="18"/>
      <c r="U28" s="18"/>
      <c r="V28" s="18">
        <v>0</v>
      </c>
      <c r="W28" s="18">
        <v>80</v>
      </c>
      <c r="X28" s="18">
        <v>1</v>
      </c>
      <c r="Y28" s="18"/>
      <c r="Z28" s="18"/>
    </row>
    <row r="29" spans="1:26" s="21" customFormat="1" ht="23.25" hidden="1" customHeight="1" x14ac:dyDescent="0.25">
      <c r="A29" s="18">
        <f t="shared" si="1"/>
        <v>15</v>
      </c>
      <c r="B29" s="18" t="s">
        <v>26</v>
      </c>
      <c r="C29" s="18" t="s">
        <v>27</v>
      </c>
      <c r="D29" s="18" t="s">
        <v>349</v>
      </c>
      <c r="E29" s="19" t="s">
        <v>350</v>
      </c>
      <c r="F29" s="18" t="s">
        <v>28</v>
      </c>
      <c r="G29" s="18" t="s">
        <v>351</v>
      </c>
      <c r="H29" s="18">
        <v>184227799</v>
      </c>
      <c r="I29" s="18" t="s">
        <v>352</v>
      </c>
      <c r="J29" s="18" t="s">
        <v>353</v>
      </c>
      <c r="K29" s="18" t="s">
        <v>354</v>
      </c>
      <c r="L29" s="18" t="s">
        <v>40</v>
      </c>
      <c r="M29" s="18" t="s">
        <v>242</v>
      </c>
      <c r="N29" s="20">
        <v>30.04</v>
      </c>
      <c r="O29" s="20">
        <v>30.04</v>
      </c>
      <c r="P29" s="20">
        <v>30.04</v>
      </c>
      <c r="Q29" s="18">
        <v>46605</v>
      </c>
      <c r="R29" s="18">
        <v>82</v>
      </c>
      <c r="S29" s="18"/>
      <c r="T29" s="18"/>
      <c r="U29" s="18"/>
      <c r="V29" s="18">
        <v>2.5</v>
      </c>
      <c r="W29" s="18">
        <v>84.5</v>
      </c>
      <c r="X29" s="18">
        <v>1</v>
      </c>
      <c r="Y29" s="18"/>
      <c r="Z29" s="18"/>
    </row>
    <row r="30" spans="1:26" s="21" customFormat="1" ht="23.25" hidden="1" customHeight="1" x14ac:dyDescent="0.25">
      <c r="A30" s="18">
        <f t="shared" si="1"/>
        <v>16</v>
      </c>
      <c r="B30" s="18" t="s">
        <v>26</v>
      </c>
      <c r="C30" s="18" t="s">
        <v>27</v>
      </c>
      <c r="D30" s="18" t="s">
        <v>355</v>
      </c>
      <c r="E30" s="19" t="s">
        <v>356</v>
      </c>
      <c r="F30" s="18" t="s">
        <v>34</v>
      </c>
      <c r="G30" s="18" t="s">
        <v>59</v>
      </c>
      <c r="H30" s="18">
        <v>142941459</v>
      </c>
      <c r="I30" s="18" t="s">
        <v>357</v>
      </c>
      <c r="J30" s="18" t="s">
        <v>358</v>
      </c>
      <c r="K30" s="18" t="s">
        <v>359</v>
      </c>
      <c r="L30" s="18" t="s">
        <v>44</v>
      </c>
      <c r="M30" s="18" t="s">
        <v>242</v>
      </c>
      <c r="N30" s="20">
        <v>21.03</v>
      </c>
      <c r="O30" s="20">
        <v>21.03</v>
      </c>
      <c r="P30" s="20">
        <v>21.03</v>
      </c>
      <c r="Q30" s="18">
        <v>15647</v>
      </c>
      <c r="R30" s="18">
        <v>87</v>
      </c>
      <c r="S30" s="18"/>
      <c r="T30" s="18"/>
      <c r="U30" s="18"/>
      <c r="V30" s="18">
        <v>5</v>
      </c>
      <c r="W30" s="18">
        <v>92</v>
      </c>
      <c r="X30" s="18">
        <v>1</v>
      </c>
      <c r="Y30" s="18"/>
      <c r="Z30" s="18"/>
    </row>
    <row r="31" spans="1:26" s="21" customFormat="1" ht="23.25" hidden="1" customHeight="1" x14ac:dyDescent="0.25">
      <c r="A31" s="18">
        <f t="shared" si="1"/>
        <v>17</v>
      </c>
      <c r="B31" s="18" t="s">
        <v>26</v>
      </c>
      <c r="C31" s="18" t="s">
        <v>27</v>
      </c>
      <c r="D31" s="18" t="s">
        <v>360</v>
      </c>
      <c r="E31" s="19" t="s">
        <v>361</v>
      </c>
      <c r="F31" s="18" t="s">
        <v>34</v>
      </c>
      <c r="G31" s="18" t="s">
        <v>113</v>
      </c>
      <c r="H31" s="18">
        <v>142857022</v>
      </c>
      <c r="I31" s="18" t="s">
        <v>362</v>
      </c>
      <c r="J31" s="18" t="s">
        <v>363</v>
      </c>
      <c r="K31" s="18" t="s">
        <v>364</v>
      </c>
      <c r="L31" s="18" t="s">
        <v>40</v>
      </c>
      <c r="M31" s="18" t="s">
        <v>242</v>
      </c>
      <c r="N31" s="20">
        <v>21.013000000000002</v>
      </c>
      <c r="O31" s="20">
        <v>21.013000000000002</v>
      </c>
      <c r="P31" s="20">
        <v>21.013000000000002</v>
      </c>
      <c r="Q31" s="18">
        <v>34989</v>
      </c>
      <c r="R31" s="18">
        <v>82</v>
      </c>
      <c r="S31" s="18"/>
      <c r="T31" s="18"/>
      <c r="U31" s="18"/>
      <c r="V31" s="18">
        <v>2.5</v>
      </c>
      <c r="W31" s="18">
        <v>84.5</v>
      </c>
      <c r="X31" s="18">
        <v>1</v>
      </c>
      <c r="Y31" s="18"/>
      <c r="Z31" s="18"/>
    </row>
    <row r="32" spans="1:26" s="21" customFormat="1" ht="23.25" hidden="1" customHeight="1" x14ac:dyDescent="0.25">
      <c r="A32" s="18">
        <f t="shared" si="1"/>
        <v>18</v>
      </c>
      <c r="B32" s="18" t="s">
        <v>26</v>
      </c>
      <c r="C32" s="18" t="s">
        <v>27</v>
      </c>
      <c r="D32" s="18" t="s">
        <v>365</v>
      </c>
      <c r="E32" s="19" t="s">
        <v>366</v>
      </c>
      <c r="F32" s="18" t="s">
        <v>34</v>
      </c>
      <c r="G32" s="18" t="s">
        <v>367</v>
      </c>
      <c r="H32" s="18" t="s">
        <v>368</v>
      </c>
      <c r="I32" s="18" t="s">
        <v>369</v>
      </c>
      <c r="J32" s="18" t="s">
        <v>370</v>
      </c>
      <c r="K32" s="18" t="s">
        <v>121</v>
      </c>
      <c r="L32" s="18" t="s">
        <v>42</v>
      </c>
      <c r="M32" s="18" t="s">
        <v>242</v>
      </c>
      <c r="N32" s="20" t="s">
        <v>371</v>
      </c>
      <c r="O32" s="20" t="s">
        <v>371</v>
      </c>
      <c r="P32" s="20" t="s">
        <v>371</v>
      </c>
      <c r="Q32" s="18">
        <v>20492</v>
      </c>
      <c r="R32" s="18">
        <v>80</v>
      </c>
      <c r="S32" s="18"/>
      <c r="T32" s="18"/>
      <c r="U32" s="18"/>
      <c r="V32" s="18">
        <v>0</v>
      </c>
      <c r="W32" s="18">
        <v>80</v>
      </c>
      <c r="X32" s="18">
        <v>1</v>
      </c>
      <c r="Y32" s="18"/>
      <c r="Z32" s="18"/>
    </row>
    <row r="33" spans="1:26" s="21" customFormat="1" ht="23.25" hidden="1" customHeight="1" x14ac:dyDescent="0.25">
      <c r="A33" s="18">
        <f t="shared" si="1"/>
        <v>19</v>
      </c>
      <c r="B33" s="18" t="s">
        <v>26</v>
      </c>
      <c r="C33" s="18" t="s">
        <v>27</v>
      </c>
      <c r="D33" s="18" t="s">
        <v>372</v>
      </c>
      <c r="E33" s="19" t="s">
        <v>373</v>
      </c>
      <c r="F33" s="18" t="s">
        <v>34</v>
      </c>
      <c r="G33" s="18" t="s">
        <v>374</v>
      </c>
      <c r="H33" s="18" t="s">
        <v>375</v>
      </c>
      <c r="I33" s="18" t="s">
        <v>376</v>
      </c>
      <c r="J33" s="18" t="s">
        <v>377</v>
      </c>
      <c r="K33" s="18" t="s">
        <v>137</v>
      </c>
      <c r="L33" s="18" t="s">
        <v>42</v>
      </c>
      <c r="M33" s="18" t="s">
        <v>242</v>
      </c>
      <c r="N33" s="20" t="s">
        <v>378</v>
      </c>
      <c r="O33" s="20" t="s">
        <v>378</v>
      </c>
      <c r="P33" s="20" t="s">
        <v>378</v>
      </c>
      <c r="Q33" s="18">
        <v>39833</v>
      </c>
      <c r="R33" s="18">
        <v>80</v>
      </c>
      <c r="S33" s="18"/>
      <c r="T33" s="18"/>
      <c r="U33" s="18"/>
      <c r="V33" s="18">
        <v>0</v>
      </c>
      <c r="W33" s="18">
        <v>80</v>
      </c>
      <c r="X33" s="18">
        <v>1</v>
      </c>
      <c r="Y33" s="18"/>
      <c r="Z33" s="18"/>
    </row>
    <row r="34" spans="1:26" s="21" customFormat="1" ht="23.25" hidden="1" customHeight="1" x14ac:dyDescent="0.25">
      <c r="A34" s="18">
        <f t="shared" si="1"/>
        <v>20</v>
      </c>
      <c r="B34" s="18" t="s">
        <v>26</v>
      </c>
      <c r="C34" s="18" t="s">
        <v>27</v>
      </c>
      <c r="D34" s="18" t="s">
        <v>379</v>
      </c>
      <c r="E34" s="19" t="s">
        <v>380</v>
      </c>
      <c r="F34" s="18" t="s">
        <v>28</v>
      </c>
      <c r="G34" s="18" t="s">
        <v>194</v>
      </c>
      <c r="H34" s="18">
        <v>122283838</v>
      </c>
      <c r="I34" s="18" t="s">
        <v>381</v>
      </c>
      <c r="J34" s="18" t="s">
        <v>382</v>
      </c>
      <c r="K34" s="18" t="s">
        <v>383</v>
      </c>
      <c r="L34" s="18" t="s">
        <v>40</v>
      </c>
      <c r="M34" s="18" t="s">
        <v>242</v>
      </c>
      <c r="N34" s="20">
        <v>18.010999999999999</v>
      </c>
      <c r="O34" s="20">
        <v>18.010999999999999</v>
      </c>
      <c r="P34" s="20">
        <v>18.010999999999999</v>
      </c>
      <c r="Q34" s="18" t="s">
        <v>384</v>
      </c>
      <c r="R34" s="18">
        <v>79</v>
      </c>
      <c r="S34" s="18"/>
      <c r="T34" s="18"/>
      <c r="U34" s="18"/>
      <c r="V34" s="18">
        <v>2.5</v>
      </c>
      <c r="W34" s="18">
        <v>81.5</v>
      </c>
      <c r="X34" s="18">
        <v>1</v>
      </c>
      <c r="Y34" s="18"/>
      <c r="Z34" s="18"/>
    </row>
    <row r="35" spans="1:26" s="21" customFormat="1" ht="23.25" hidden="1" customHeight="1" x14ac:dyDescent="0.25">
      <c r="A35" s="18">
        <f t="shared" si="1"/>
        <v>21</v>
      </c>
      <c r="B35" s="18" t="s">
        <v>26</v>
      </c>
      <c r="C35" s="18" t="s">
        <v>27</v>
      </c>
      <c r="D35" s="18" t="s">
        <v>385</v>
      </c>
      <c r="E35" s="19" t="s">
        <v>386</v>
      </c>
      <c r="F35" s="18" t="s">
        <v>28</v>
      </c>
      <c r="G35" s="18" t="s">
        <v>387</v>
      </c>
      <c r="H35" s="18">
        <v>125811075</v>
      </c>
      <c r="I35" s="18" t="s">
        <v>388</v>
      </c>
      <c r="J35" s="18" t="s">
        <v>389</v>
      </c>
      <c r="K35" s="18" t="s">
        <v>390</v>
      </c>
      <c r="L35" s="18" t="s">
        <v>44</v>
      </c>
      <c r="M35" s="18" t="s">
        <v>242</v>
      </c>
      <c r="N35" s="20">
        <v>19.021999999999998</v>
      </c>
      <c r="O35" s="20">
        <v>19.021999999999998</v>
      </c>
      <c r="P35" s="20">
        <v>19.021999999999998</v>
      </c>
      <c r="Q35" s="18">
        <v>35029</v>
      </c>
      <c r="R35" s="18">
        <v>80</v>
      </c>
      <c r="S35" s="18"/>
      <c r="T35" s="18"/>
      <c r="U35" s="18"/>
      <c r="V35" s="18">
        <v>5</v>
      </c>
      <c r="W35" s="18">
        <v>85</v>
      </c>
      <c r="X35" s="18">
        <v>1</v>
      </c>
      <c r="Y35" s="18"/>
      <c r="Z35" s="18"/>
    </row>
    <row r="36" spans="1:26" s="21" customFormat="1" ht="23.25" hidden="1" customHeight="1" x14ac:dyDescent="0.25">
      <c r="A36" s="18">
        <f t="shared" si="1"/>
        <v>22</v>
      </c>
      <c r="B36" s="18" t="s">
        <v>26</v>
      </c>
      <c r="C36" s="18" t="s">
        <v>27</v>
      </c>
      <c r="D36" s="18" t="s">
        <v>391</v>
      </c>
      <c r="E36" s="19" t="s">
        <v>392</v>
      </c>
      <c r="F36" s="18" t="s">
        <v>28</v>
      </c>
      <c r="G36" s="18" t="s">
        <v>58</v>
      </c>
      <c r="H36" s="18">
        <v>145846588</v>
      </c>
      <c r="I36" s="18" t="s">
        <v>393</v>
      </c>
      <c r="J36" s="18" t="s">
        <v>394</v>
      </c>
      <c r="K36" s="18" t="s">
        <v>395</v>
      </c>
      <c r="L36" s="18" t="s">
        <v>44</v>
      </c>
      <c r="M36" s="18" t="s">
        <v>242</v>
      </c>
      <c r="N36" s="20">
        <v>22.045000000000002</v>
      </c>
      <c r="O36" s="20">
        <v>22.045000000000002</v>
      </c>
      <c r="P36" s="20">
        <v>22.045000000000002</v>
      </c>
      <c r="Q36" s="18">
        <v>16028</v>
      </c>
      <c r="R36" s="18">
        <v>83</v>
      </c>
      <c r="S36" s="18"/>
      <c r="T36" s="18"/>
      <c r="U36" s="18"/>
      <c r="V36" s="18">
        <v>5</v>
      </c>
      <c r="W36" s="18">
        <v>88</v>
      </c>
      <c r="X36" s="18">
        <v>1</v>
      </c>
      <c r="Y36" s="18"/>
      <c r="Z36" s="18"/>
    </row>
    <row r="37" spans="1:26" s="21" customFormat="1" ht="23.25" hidden="1" customHeight="1" x14ac:dyDescent="0.25">
      <c r="A37" s="18">
        <f t="shared" si="1"/>
        <v>23</v>
      </c>
      <c r="B37" s="18" t="s">
        <v>26</v>
      </c>
      <c r="C37" s="18" t="s">
        <v>27</v>
      </c>
      <c r="D37" s="18" t="s">
        <v>396</v>
      </c>
      <c r="E37" s="19" t="s">
        <v>397</v>
      </c>
      <c r="F37" s="18" t="s">
        <v>34</v>
      </c>
      <c r="G37" s="18" t="s">
        <v>70</v>
      </c>
      <c r="H37" s="18" t="s">
        <v>398</v>
      </c>
      <c r="I37" s="18" t="s">
        <v>399</v>
      </c>
      <c r="J37" s="18" t="s">
        <v>400</v>
      </c>
      <c r="K37" s="18" t="s">
        <v>137</v>
      </c>
      <c r="L37" s="18" t="s">
        <v>42</v>
      </c>
      <c r="M37" s="18" t="s">
        <v>242</v>
      </c>
      <c r="N37" s="20" t="s">
        <v>401</v>
      </c>
      <c r="O37" s="20" t="s">
        <v>401</v>
      </c>
      <c r="P37" s="20" t="s">
        <v>401</v>
      </c>
      <c r="Q37" s="18">
        <v>21202</v>
      </c>
      <c r="R37" s="18">
        <v>85</v>
      </c>
      <c r="S37" s="18"/>
      <c r="T37" s="18"/>
      <c r="U37" s="18"/>
      <c r="V37" s="18">
        <v>0</v>
      </c>
      <c r="W37" s="18">
        <v>85</v>
      </c>
      <c r="X37" s="18">
        <v>1</v>
      </c>
      <c r="Y37" s="18"/>
      <c r="Z37" s="18"/>
    </row>
    <row r="38" spans="1:26" s="21" customFormat="1" ht="23.25" hidden="1" customHeight="1" x14ac:dyDescent="0.25">
      <c r="A38" s="18">
        <f t="shared" si="1"/>
        <v>24</v>
      </c>
      <c r="B38" s="18" t="s">
        <v>26</v>
      </c>
      <c r="C38" s="18" t="s">
        <v>27</v>
      </c>
      <c r="D38" s="18" t="s">
        <v>402</v>
      </c>
      <c r="E38" s="19" t="s">
        <v>403</v>
      </c>
      <c r="F38" s="18" t="s">
        <v>34</v>
      </c>
      <c r="G38" s="18" t="s">
        <v>140</v>
      </c>
      <c r="H38" s="18" t="s">
        <v>404</v>
      </c>
      <c r="I38" s="18" t="s">
        <v>405</v>
      </c>
      <c r="J38" s="18" t="s">
        <v>406</v>
      </c>
      <c r="K38" s="18" t="s">
        <v>139</v>
      </c>
      <c r="L38" s="18" t="s">
        <v>42</v>
      </c>
      <c r="M38" s="18" t="s">
        <v>242</v>
      </c>
      <c r="N38" s="20" t="s">
        <v>407</v>
      </c>
      <c r="O38" s="20" t="s">
        <v>407</v>
      </c>
      <c r="P38" s="20" t="s">
        <v>407</v>
      </c>
      <c r="Q38" s="18">
        <v>40159</v>
      </c>
      <c r="R38" s="18">
        <v>81</v>
      </c>
      <c r="S38" s="18"/>
      <c r="T38" s="18"/>
      <c r="U38" s="18"/>
      <c r="V38" s="18">
        <v>0</v>
      </c>
      <c r="W38" s="18">
        <v>81</v>
      </c>
      <c r="X38" s="18">
        <v>1</v>
      </c>
      <c r="Y38" s="18"/>
      <c r="Z38" s="18"/>
    </row>
    <row r="39" spans="1:26" s="21" customFormat="1" ht="23.25" hidden="1" customHeight="1" x14ac:dyDescent="0.25">
      <c r="A39" s="18">
        <f t="shared" si="1"/>
        <v>25</v>
      </c>
      <c r="B39" s="18" t="s">
        <v>26</v>
      </c>
      <c r="C39" s="18" t="s">
        <v>27</v>
      </c>
      <c r="D39" s="18" t="s">
        <v>408</v>
      </c>
      <c r="E39" s="19" t="s">
        <v>409</v>
      </c>
      <c r="F39" s="18" t="s">
        <v>34</v>
      </c>
      <c r="G39" s="18" t="s">
        <v>410</v>
      </c>
      <c r="H39" s="18" t="s">
        <v>411</v>
      </c>
      <c r="I39" s="18" t="s">
        <v>412</v>
      </c>
      <c r="J39" s="18" t="s">
        <v>413</v>
      </c>
      <c r="K39" s="18" t="s">
        <v>137</v>
      </c>
      <c r="L39" s="18" t="s">
        <v>42</v>
      </c>
      <c r="M39" s="18" t="s">
        <v>242</v>
      </c>
      <c r="N39" s="20" t="s">
        <v>401</v>
      </c>
      <c r="O39" s="20" t="s">
        <v>401</v>
      </c>
      <c r="P39" s="20" t="s">
        <v>401</v>
      </c>
      <c r="Q39" s="18">
        <v>40202</v>
      </c>
      <c r="R39" s="18">
        <v>91</v>
      </c>
      <c r="S39" s="18"/>
      <c r="T39" s="18"/>
      <c r="U39" s="18"/>
      <c r="V39" s="18">
        <v>0</v>
      </c>
      <c r="W39" s="18">
        <v>91</v>
      </c>
      <c r="X39" s="18">
        <v>1</v>
      </c>
      <c r="Y39" s="18"/>
      <c r="Z39" s="18"/>
    </row>
    <row r="40" spans="1:26" s="21" customFormat="1" ht="23.25" hidden="1" customHeight="1" x14ac:dyDescent="0.25">
      <c r="A40" s="18">
        <f t="shared" si="1"/>
        <v>26</v>
      </c>
      <c r="B40" s="18" t="s">
        <v>26</v>
      </c>
      <c r="C40" s="18" t="s">
        <v>27</v>
      </c>
      <c r="D40" s="18" t="s">
        <v>414</v>
      </c>
      <c r="E40" s="19" t="s">
        <v>415</v>
      </c>
      <c r="F40" s="18" t="s">
        <v>34</v>
      </c>
      <c r="G40" s="18" t="s">
        <v>416</v>
      </c>
      <c r="H40" s="18" t="s">
        <v>417</v>
      </c>
      <c r="I40" s="18" t="s">
        <v>418</v>
      </c>
      <c r="J40" s="18" t="s">
        <v>419</v>
      </c>
      <c r="K40" s="18" t="s">
        <v>420</v>
      </c>
      <c r="L40" s="18" t="s">
        <v>29</v>
      </c>
      <c r="M40" s="18" t="s">
        <v>242</v>
      </c>
      <c r="N40" s="20" t="s">
        <v>421</v>
      </c>
      <c r="O40" s="20" t="s">
        <v>421</v>
      </c>
      <c r="P40" s="20" t="s">
        <v>421</v>
      </c>
      <c r="Q40" s="18">
        <v>21533</v>
      </c>
      <c r="R40" s="18">
        <v>78</v>
      </c>
      <c r="S40" s="18"/>
      <c r="T40" s="18"/>
      <c r="U40" s="18"/>
      <c r="V40" s="18">
        <v>7.5</v>
      </c>
      <c r="W40" s="18">
        <v>85.5</v>
      </c>
      <c r="X40" s="18">
        <v>1</v>
      </c>
      <c r="Y40" s="18"/>
      <c r="Z40" s="18"/>
    </row>
    <row r="41" spans="1:26" s="21" customFormat="1" ht="23.25" hidden="1" customHeight="1" x14ac:dyDescent="0.25">
      <c r="A41" s="18">
        <f t="shared" si="1"/>
        <v>27</v>
      </c>
      <c r="B41" s="18" t="s">
        <v>26</v>
      </c>
      <c r="C41" s="18" t="s">
        <v>27</v>
      </c>
      <c r="D41" s="18" t="s">
        <v>422</v>
      </c>
      <c r="E41" s="19" t="s">
        <v>423</v>
      </c>
      <c r="F41" s="18" t="s">
        <v>34</v>
      </c>
      <c r="G41" s="18" t="s">
        <v>424</v>
      </c>
      <c r="H41" s="18" t="s">
        <v>425</v>
      </c>
      <c r="I41" s="18" t="s">
        <v>426</v>
      </c>
      <c r="J41" s="18" t="s">
        <v>427</v>
      </c>
      <c r="K41" s="18" t="s">
        <v>137</v>
      </c>
      <c r="L41" s="18" t="s">
        <v>42</v>
      </c>
      <c r="M41" s="18" t="s">
        <v>242</v>
      </c>
      <c r="N41" s="20" t="s">
        <v>99</v>
      </c>
      <c r="O41" s="20" t="s">
        <v>99</v>
      </c>
      <c r="P41" s="20" t="s">
        <v>99</v>
      </c>
      <c r="Q41" s="18">
        <v>21512</v>
      </c>
      <c r="R41" s="18">
        <v>91</v>
      </c>
      <c r="S41" s="18"/>
      <c r="T41" s="18"/>
      <c r="U41" s="18"/>
      <c r="V41" s="18">
        <v>0</v>
      </c>
      <c r="W41" s="18">
        <v>91</v>
      </c>
      <c r="X41" s="18">
        <v>1</v>
      </c>
      <c r="Y41" s="18"/>
      <c r="Z41" s="18"/>
    </row>
    <row r="42" spans="1:26" s="21" customFormat="1" ht="23.25" hidden="1" customHeight="1" x14ac:dyDescent="0.25">
      <c r="A42" s="18">
        <f t="shared" si="1"/>
        <v>28</v>
      </c>
      <c r="B42" s="18" t="s">
        <v>26</v>
      </c>
      <c r="C42" s="18" t="s">
        <v>27</v>
      </c>
      <c r="D42" s="18" t="s">
        <v>428</v>
      </c>
      <c r="E42" s="19" t="s">
        <v>429</v>
      </c>
      <c r="F42" s="18" t="s">
        <v>34</v>
      </c>
      <c r="G42" s="18" t="s">
        <v>430</v>
      </c>
      <c r="H42" s="18" t="s">
        <v>431</v>
      </c>
      <c r="I42" s="18" t="s">
        <v>432</v>
      </c>
      <c r="J42" s="18" t="s">
        <v>433</v>
      </c>
      <c r="K42" s="18" t="s">
        <v>434</v>
      </c>
      <c r="L42" s="18" t="s">
        <v>44</v>
      </c>
      <c r="M42" s="18" t="s">
        <v>242</v>
      </c>
      <c r="N42" s="20">
        <v>16.021000000000001</v>
      </c>
      <c r="O42" s="20">
        <v>16.021000000000001</v>
      </c>
      <c r="P42" s="20">
        <v>16.021000000000001</v>
      </c>
      <c r="Q42" s="18">
        <v>21569</v>
      </c>
      <c r="R42" s="18">
        <v>84</v>
      </c>
      <c r="S42" s="18"/>
      <c r="T42" s="18"/>
      <c r="U42" s="18"/>
      <c r="V42" s="18">
        <v>5</v>
      </c>
      <c r="W42" s="18">
        <v>89</v>
      </c>
      <c r="X42" s="18">
        <v>1</v>
      </c>
      <c r="Y42" s="18"/>
      <c r="Z42" s="18"/>
    </row>
    <row r="43" spans="1:26" s="21" customFormat="1" ht="23.25" hidden="1" customHeight="1" x14ac:dyDescent="0.25">
      <c r="A43" s="18">
        <f t="shared" si="1"/>
        <v>29</v>
      </c>
      <c r="B43" s="18" t="s">
        <v>26</v>
      </c>
      <c r="C43" s="18" t="s">
        <v>27</v>
      </c>
      <c r="D43" s="18" t="s">
        <v>435</v>
      </c>
      <c r="E43" s="19" t="s">
        <v>436</v>
      </c>
      <c r="F43" s="18" t="s">
        <v>28</v>
      </c>
      <c r="G43" s="18" t="s">
        <v>97</v>
      </c>
      <c r="H43" s="18" t="s">
        <v>437</v>
      </c>
      <c r="I43" s="18" t="s">
        <v>438</v>
      </c>
      <c r="J43" s="18" t="s">
        <v>439</v>
      </c>
      <c r="K43" s="18" t="s">
        <v>440</v>
      </c>
      <c r="L43" s="18" t="s">
        <v>29</v>
      </c>
      <c r="M43" s="18" t="s">
        <v>30</v>
      </c>
      <c r="N43" s="20" t="s">
        <v>441</v>
      </c>
      <c r="O43" s="20" t="s">
        <v>441</v>
      </c>
      <c r="P43" s="20" t="s">
        <v>441</v>
      </c>
      <c r="Q43" s="18">
        <v>23634</v>
      </c>
      <c r="R43" s="18">
        <v>73</v>
      </c>
      <c r="S43" s="18"/>
      <c r="T43" s="18"/>
      <c r="U43" s="18"/>
      <c r="V43" s="18">
        <v>17.5</v>
      </c>
      <c r="W43" s="18">
        <v>90.5</v>
      </c>
      <c r="X43" s="18">
        <v>1</v>
      </c>
      <c r="Y43" s="18"/>
      <c r="Z43" s="18"/>
    </row>
    <row r="44" spans="1:26" s="21" customFormat="1" ht="23.25" hidden="1" customHeight="1" x14ac:dyDescent="0.25">
      <c r="A44" s="18">
        <f t="shared" si="1"/>
        <v>30</v>
      </c>
      <c r="B44" s="18" t="s">
        <v>26</v>
      </c>
      <c r="C44" s="18" t="s">
        <v>27</v>
      </c>
      <c r="D44" s="18" t="s">
        <v>442</v>
      </c>
      <c r="E44" s="19" t="s">
        <v>443</v>
      </c>
      <c r="F44" s="18" t="s">
        <v>28</v>
      </c>
      <c r="G44" s="18" t="s">
        <v>444</v>
      </c>
      <c r="H44" s="18" t="s">
        <v>445</v>
      </c>
      <c r="I44" s="18" t="s">
        <v>446</v>
      </c>
      <c r="J44" s="18" t="s">
        <v>447</v>
      </c>
      <c r="K44" s="18" t="s">
        <v>87</v>
      </c>
      <c r="L44" s="18" t="s">
        <v>40</v>
      </c>
      <c r="M44" s="18" t="s">
        <v>242</v>
      </c>
      <c r="N44" s="20" t="s">
        <v>88</v>
      </c>
      <c r="O44" s="20" t="s">
        <v>88</v>
      </c>
      <c r="P44" s="20" t="s">
        <v>88</v>
      </c>
      <c r="Q44" s="18">
        <v>23817</v>
      </c>
      <c r="R44" s="18">
        <v>85</v>
      </c>
      <c r="S44" s="18"/>
      <c r="T44" s="18"/>
      <c r="U44" s="18"/>
      <c r="V44" s="18">
        <v>2.5</v>
      </c>
      <c r="W44" s="18">
        <v>87.5</v>
      </c>
      <c r="X44" s="18">
        <v>1</v>
      </c>
      <c r="Y44" s="18"/>
      <c r="Z44" s="18"/>
    </row>
    <row r="45" spans="1:26" s="21" customFormat="1" ht="23.25" hidden="1" customHeight="1" x14ac:dyDescent="0.25">
      <c r="A45" s="18">
        <f t="shared" si="1"/>
        <v>31</v>
      </c>
      <c r="B45" s="18" t="s">
        <v>26</v>
      </c>
      <c r="C45" s="18" t="s">
        <v>27</v>
      </c>
      <c r="D45" s="18" t="s">
        <v>448</v>
      </c>
      <c r="E45" s="19" t="s">
        <v>449</v>
      </c>
      <c r="F45" s="18" t="s">
        <v>28</v>
      </c>
      <c r="G45" s="18" t="s">
        <v>450</v>
      </c>
      <c r="H45" s="18">
        <v>113699797</v>
      </c>
      <c r="I45" s="18" t="s">
        <v>451</v>
      </c>
      <c r="J45" s="18" t="s">
        <v>452</v>
      </c>
      <c r="K45" s="18" t="s">
        <v>152</v>
      </c>
      <c r="L45" s="18" t="s">
        <v>29</v>
      </c>
      <c r="M45" s="18" t="s">
        <v>242</v>
      </c>
      <c r="N45" s="20">
        <v>23.015000000000001</v>
      </c>
      <c r="O45" s="20">
        <v>23.015000000000001</v>
      </c>
      <c r="P45" s="20">
        <v>23.015000000000001</v>
      </c>
      <c r="Q45" s="18" t="s">
        <v>453</v>
      </c>
      <c r="R45" s="18">
        <v>85</v>
      </c>
      <c r="S45" s="18"/>
      <c r="T45" s="18"/>
      <c r="U45" s="18"/>
      <c r="V45" s="18">
        <v>7.5</v>
      </c>
      <c r="W45" s="18">
        <v>92.5</v>
      </c>
      <c r="X45" s="18">
        <v>1</v>
      </c>
      <c r="Y45" s="18"/>
      <c r="Z45" s="18"/>
    </row>
    <row r="46" spans="1:26" s="21" customFormat="1" ht="23.25" hidden="1" customHeight="1" x14ac:dyDescent="0.25">
      <c r="A46" s="18">
        <f t="shared" si="1"/>
        <v>32</v>
      </c>
      <c r="B46" s="18" t="s">
        <v>26</v>
      </c>
      <c r="C46" s="18" t="s">
        <v>27</v>
      </c>
      <c r="D46" s="18" t="s">
        <v>454</v>
      </c>
      <c r="E46" s="19" t="s">
        <v>455</v>
      </c>
      <c r="F46" s="18" t="s">
        <v>28</v>
      </c>
      <c r="G46" s="18" t="s">
        <v>125</v>
      </c>
      <c r="H46" s="18">
        <v>184312882</v>
      </c>
      <c r="I46" s="18" t="s">
        <v>456</v>
      </c>
      <c r="J46" s="18" t="s">
        <v>457</v>
      </c>
      <c r="K46" s="18" t="s">
        <v>458</v>
      </c>
      <c r="L46" s="18" t="s">
        <v>29</v>
      </c>
      <c r="M46" s="18" t="s">
        <v>47</v>
      </c>
      <c r="N46" s="20">
        <v>30.026</v>
      </c>
      <c r="O46" s="20">
        <v>30.026</v>
      </c>
      <c r="P46" s="20">
        <v>30.026</v>
      </c>
      <c r="Q46" s="18">
        <v>47927</v>
      </c>
      <c r="R46" s="18">
        <v>82</v>
      </c>
      <c r="S46" s="18"/>
      <c r="T46" s="18"/>
      <c r="U46" s="18"/>
      <c r="V46" s="18">
        <v>12.5</v>
      </c>
      <c r="W46" s="18">
        <v>94.5</v>
      </c>
      <c r="X46" s="18">
        <v>1</v>
      </c>
      <c r="Y46" s="18"/>
      <c r="Z46" s="18"/>
    </row>
    <row r="47" spans="1:26" s="21" customFormat="1" ht="23.25" hidden="1" customHeight="1" x14ac:dyDescent="0.25">
      <c r="A47" s="18">
        <f t="shared" si="1"/>
        <v>33</v>
      </c>
      <c r="B47" s="18" t="s">
        <v>26</v>
      </c>
      <c r="C47" s="18" t="s">
        <v>27</v>
      </c>
      <c r="D47" s="18" t="s">
        <v>459</v>
      </c>
      <c r="E47" s="19" t="s">
        <v>460</v>
      </c>
      <c r="F47" s="18" t="s">
        <v>28</v>
      </c>
      <c r="G47" s="18" t="s">
        <v>31</v>
      </c>
      <c r="H47" s="18">
        <v>145815621</v>
      </c>
      <c r="I47" s="18" t="s">
        <v>461</v>
      </c>
      <c r="J47" s="18" t="s">
        <v>462</v>
      </c>
      <c r="K47" s="18" t="s">
        <v>463</v>
      </c>
      <c r="L47" s="18" t="s">
        <v>44</v>
      </c>
      <c r="M47" s="18" t="s">
        <v>242</v>
      </c>
      <c r="N47" s="20">
        <v>22.027000000000001</v>
      </c>
      <c r="O47" s="20">
        <v>22.027000000000001</v>
      </c>
      <c r="P47" s="20">
        <v>22.027000000000001</v>
      </c>
      <c r="Q47" s="18" t="s">
        <v>464</v>
      </c>
      <c r="R47" s="18">
        <v>87</v>
      </c>
      <c r="S47" s="18"/>
      <c r="T47" s="18"/>
      <c r="U47" s="18"/>
      <c r="V47" s="18">
        <v>5</v>
      </c>
      <c r="W47" s="18">
        <v>92</v>
      </c>
      <c r="X47" s="18">
        <v>1</v>
      </c>
      <c r="Y47" s="18"/>
      <c r="Z47" s="18"/>
    </row>
    <row r="48" spans="1:26" s="21" customFormat="1" ht="23.25" hidden="1" customHeight="1" x14ac:dyDescent="0.25">
      <c r="A48" s="18">
        <f t="shared" ref="A48:A79" si="2">A47+1</f>
        <v>34</v>
      </c>
      <c r="B48" s="18" t="s">
        <v>26</v>
      </c>
      <c r="C48" s="18" t="s">
        <v>27</v>
      </c>
      <c r="D48" s="18" t="s">
        <v>465</v>
      </c>
      <c r="E48" s="19" t="s">
        <v>466</v>
      </c>
      <c r="F48" s="18" t="s">
        <v>28</v>
      </c>
      <c r="G48" s="18" t="s">
        <v>132</v>
      </c>
      <c r="H48" s="18">
        <v>175072384</v>
      </c>
      <c r="I48" s="18" t="s">
        <v>467</v>
      </c>
      <c r="J48" s="18" t="s">
        <v>468</v>
      </c>
      <c r="K48" s="18" t="s">
        <v>469</v>
      </c>
      <c r="L48" s="18" t="s">
        <v>44</v>
      </c>
      <c r="M48" s="18" t="s">
        <v>242</v>
      </c>
      <c r="N48" s="20">
        <v>28.067</v>
      </c>
      <c r="O48" s="20">
        <v>28.067</v>
      </c>
      <c r="P48" s="20">
        <v>28.067</v>
      </c>
      <c r="Q48" s="18">
        <v>52321</v>
      </c>
      <c r="R48" s="18">
        <v>85</v>
      </c>
      <c r="S48" s="18"/>
      <c r="T48" s="18"/>
      <c r="U48" s="18"/>
      <c r="V48" s="18">
        <v>5</v>
      </c>
      <c r="W48" s="18">
        <v>90</v>
      </c>
      <c r="X48" s="18">
        <v>1</v>
      </c>
      <c r="Y48" s="18"/>
      <c r="Z48" s="18"/>
    </row>
    <row r="49" spans="1:26" s="21" customFormat="1" ht="23.25" hidden="1" customHeight="1" x14ac:dyDescent="0.25">
      <c r="A49" s="18">
        <f t="shared" si="2"/>
        <v>35</v>
      </c>
      <c r="B49" s="18" t="s">
        <v>26</v>
      </c>
      <c r="C49" s="18" t="s">
        <v>27</v>
      </c>
      <c r="D49" s="18" t="s">
        <v>470</v>
      </c>
      <c r="E49" s="19" t="s">
        <v>471</v>
      </c>
      <c r="F49" s="18" t="s">
        <v>28</v>
      </c>
      <c r="G49" s="18" t="s">
        <v>472</v>
      </c>
      <c r="H49" s="18">
        <v>164623607</v>
      </c>
      <c r="I49" s="18" t="s">
        <v>473</v>
      </c>
      <c r="J49" s="18" t="s">
        <v>474</v>
      </c>
      <c r="K49" s="18" t="s">
        <v>475</v>
      </c>
      <c r="L49" s="18" t="s">
        <v>44</v>
      </c>
      <c r="M49" s="18" t="s">
        <v>242</v>
      </c>
      <c r="N49" s="20">
        <v>27.082000000000001</v>
      </c>
      <c r="O49" s="20">
        <v>27.082000000000001</v>
      </c>
      <c r="P49" s="20">
        <v>27.082000000000001</v>
      </c>
      <c r="Q49" s="18">
        <v>24368</v>
      </c>
      <c r="R49" s="18">
        <v>85</v>
      </c>
      <c r="S49" s="18"/>
      <c r="T49" s="18"/>
      <c r="U49" s="18"/>
      <c r="V49" s="18">
        <v>5</v>
      </c>
      <c r="W49" s="18">
        <v>90</v>
      </c>
      <c r="X49" s="18">
        <v>1</v>
      </c>
      <c r="Y49" s="18"/>
      <c r="Z49" s="18"/>
    </row>
    <row r="50" spans="1:26" s="21" customFormat="1" ht="23.25" hidden="1" customHeight="1" x14ac:dyDescent="0.25">
      <c r="A50" s="18">
        <f t="shared" si="2"/>
        <v>36</v>
      </c>
      <c r="B50" s="18" t="s">
        <v>26</v>
      </c>
      <c r="C50" s="18" t="s">
        <v>27</v>
      </c>
      <c r="D50" s="18" t="s">
        <v>476</v>
      </c>
      <c r="E50" s="19" t="s">
        <v>477</v>
      </c>
      <c r="F50" s="18" t="s">
        <v>28</v>
      </c>
      <c r="G50" s="18" t="s">
        <v>478</v>
      </c>
      <c r="H50" s="18">
        <v>164630215</v>
      </c>
      <c r="I50" s="18" t="s">
        <v>479</v>
      </c>
      <c r="J50" s="18" t="s">
        <v>480</v>
      </c>
      <c r="K50" s="18" t="s">
        <v>481</v>
      </c>
      <c r="L50" s="18" t="s">
        <v>29</v>
      </c>
      <c r="M50" s="18" t="s">
        <v>242</v>
      </c>
      <c r="N50" s="20">
        <v>27.062000000000001</v>
      </c>
      <c r="O50" s="20">
        <v>27.062000000000001</v>
      </c>
      <c r="P50" s="20">
        <v>27.062000000000001</v>
      </c>
      <c r="Q50" s="18">
        <v>41075</v>
      </c>
      <c r="R50" s="18">
        <v>81</v>
      </c>
      <c r="S50" s="18"/>
      <c r="T50" s="18"/>
      <c r="U50" s="18"/>
      <c r="V50" s="18">
        <v>7.5</v>
      </c>
      <c r="W50" s="18">
        <v>88.5</v>
      </c>
      <c r="X50" s="18">
        <v>1</v>
      </c>
      <c r="Y50" s="18"/>
      <c r="Z50" s="18"/>
    </row>
    <row r="51" spans="1:26" s="21" customFormat="1" ht="23.25" hidden="1" customHeight="1" x14ac:dyDescent="0.25">
      <c r="A51" s="18">
        <f t="shared" si="2"/>
        <v>37</v>
      </c>
      <c r="B51" s="18" t="s">
        <v>26</v>
      </c>
      <c r="C51" s="18" t="s">
        <v>27</v>
      </c>
      <c r="D51" s="18" t="s">
        <v>482</v>
      </c>
      <c r="E51" s="19" t="s">
        <v>483</v>
      </c>
      <c r="F51" s="18" t="s">
        <v>34</v>
      </c>
      <c r="G51" s="18" t="s">
        <v>124</v>
      </c>
      <c r="H51" s="18">
        <v>164619767</v>
      </c>
      <c r="I51" s="18" t="s">
        <v>484</v>
      </c>
      <c r="J51" s="18" t="s">
        <v>485</v>
      </c>
      <c r="K51" s="18" t="s">
        <v>486</v>
      </c>
      <c r="L51" s="18" t="s">
        <v>29</v>
      </c>
      <c r="M51" s="18" t="s">
        <v>242</v>
      </c>
      <c r="N51" s="20">
        <v>27.021000000000001</v>
      </c>
      <c r="O51" s="20">
        <v>27.021000000000001</v>
      </c>
      <c r="P51" s="20">
        <v>27.021000000000001</v>
      </c>
      <c r="Q51" s="18">
        <v>50315</v>
      </c>
      <c r="R51" s="18">
        <v>74</v>
      </c>
      <c r="S51" s="18"/>
      <c r="T51" s="18"/>
      <c r="U51" s="18"/>
      <c r="V51" s="18">
        <v>7.5</v>
      </c>
      <c r="W51" s="18">
        <v>81.5</v>
      </c>
      <c r="X51" s="18">
        <v>1</v>
      </c>
      <c r="Y51" s="18"/>
      <c r="Z51" s="18"/>
    </row>
    <row r="52" spans="1:26" s="21" customFormat="1" ht="23.25" hidden="1" customHeight="1" x14ac:dyDescent="0.25">
      <c r="A52" s="18">
        <f t="shared" si="2"/>
        <v>38</v>
      </c>
      <c r="B52" s="18" t="s">
        <v>26</v>
      </c>
      <c r="C52" s="18" t="s">
        <v>27</v>
      </c>
      <c r="D52" s="18" t="s">
        <v>487</v>
      </c>
      <c r="E52" s="19" t="s">
        <v>488</v>
      </c>
      <c r="F52" s="18" t="s">
        <v>28</v>
      </c>
      <c r="G52" s="18" t="s">
        <v>489</v>
      </c>
      <c r="H52" s="18" t="s">
        <v>490</v>
      </c>
      <c r="I52" s="18" t="s">
        <v>491</v>
      </c>
      <c r="J52" s="18" t="s">
        <v>492</v>
      </c>
      <c r="K52" s="18" t="s">
        <v>137</v>
      </c>
      <c r="L52" s="18" t="s">
        <v>42</v>
      </c>
      <c r="M52" s="18" t="s">
        <v>242</v>
      </c>
      <c r="N52" s="20" t="s">
        <v>138</v>
      </c>
      <c r="O52" s="20" t="s">
        <v>138</v>
      </c>
      <c r="P52" s="20" t="s">
        <v>138</v>
      </c>
      <c r="Q52" s="18">
        <v>24590</v>
      </c>
      <c r="R52" s="18">
        <v>93</v>
      </c>
      <c r="S52" s="18"/>
      <c r="T52" s="18"/>
      <c r="U52" s="18"/>
      <c r="V52" s="18">
        <v>0</v>
      </c>
      <c r="W52" s="18">
        <v>93</v>
      </c>
      <c r="X52" s="18">
        <v>1</v>
      </c>
      <c r="Y52" s="18"/>
      <c r="Z52" s="18"/>
    </row>
    <row r="53" spans="1:26" s="21" customFormat="1" ht="23.25" hidden="1" customHeight="1" x14ac:dyDescent="0.25">
      <c r="A53" s="18">
        <f t="shared" si="2"/>
        <v>39</v>
      </c>
      <c r="B53" s="18" t="s">
        <v>26</v>
      </c>
      <c r="C53" s="18" t="s">
        <v>27</v>
      </c>
      <c r="D53" s="18" t="s">
        <v>493</v>
      </c>
      <c r="E53" s="19" t="s">
        <v>494</v>
      </c>
      <c r="F53" s="18" t="s">
        <v>28</v>
      </c>
      <c r="G53" s="18" t="s">
        <v>495</v>
      </c>
      <c r="H53" s="18" t="s">
        <v>496</v>
      </c>
      <c r="I53" s="18" t="s">
        <v>497</v>
      </c>
      <c r="J53" s="18" t="s">
        <v>498</v>
      </c>
      <c r="K53" s="18" t="s">
        <v>87</v>
      </c>
      <c r="L53" s="18" t="s">
        <v>40</v>
      </c>
      <c r="M53" s="18" t="s">
        <v>242</v>
      </c>
      <c r="N53" s="20" t="s">
        <v>88</v>
      </c>
      <c r="O53" s="20" t="s">
        <v>88</v>
      </c>
      <c r="P53" s="20" t="s">
        <v>88</v>
      </c>
      <c r="Q53" s="18" t="s">
        <v>499</v>
      </c>
      <c r="R53" s="18">
        <v>89</v>
      </c>
      <c r="S53" s="18"/>
      <c r="T53" s="18"/>
      <c r="U53" s="18"/>
      <c r="V53" s="18">
        <v>2.5</v>
      </c>
      <c r="W53" s="18">
        <v>91.5</v>
      </c>
      <c r="X53" s="18">
        <v>1</v>
      </c>
      <c r="Y53" s="18"/>
      <c r="Z53" s="18"/>
    </row>
    <row r="54" spans="1:26" s="21" customFormat="1" ht="23.25" hidden="1" customHeight="1" x14ac:dyDescent="0.25">
      <c r="A54" s="18">
        <f t="shared" si="2"/>
        <v>40</v>
      </c>
      <c r="B54" s="18" t="s">
        <v>26</v>
      </c>
      <c r="C54" s="18" t="s">
        <v>27</v>
      </c>
      <c r="D54" s="18" t="s">
        <v>500</v>
      </c>
      <c r="E54" s="19" t="s">
        <v>501</v>
      </c>
      <c r="F54" s="18" t="s">
        <v>34</v>
      </c>
      <c r="G54" s="18" t="s">
        <v>444</v>
      </c>
      <c r="H54" s="18">
        <v>163435394</v>
      </c>
      <c r="I54" s="18" t="s">
        <v>502</v>
      </c>
      <c r="J54" s="18" t="s">
        <v>503</v>
      </c>
      <c r="K54" s="18" t="s">
        <v>504</v>
      </c>
      <c r="L54" s="18" t="s">
        <v>40</v>
      </c>
      <c r="M54" s="18" t="s">
        <v>242</v>
      </c>
      <c r="N54" s="20">
        <v>25.004999999999999</v>
      </c>
      <c r="O54" s="20">
        <v>25.004999999999999</v>
      </c>
      <c r="P54" s="20">
        <v>25.004999999999999</v>
      </c>
      <c r="Q54" s="18">
        <v>41122</v>
      </c>
      <c r="R54" s="18">
        <v>85</v>
      </c>
      <c r="S54" s="18"/>
      <c r="T54" s="18"/>
      <c r="U54" s="18"/>
      <c r="V54" s="18">
        <v>2.5</v>
      </c>
      <c r="W54" s="18">
        <v>87.5</v>
      </c>
      <c r="X54" s="18">
        <v>1</v>
      </c>
      <c r="Y54" s="18"/>
      <c r="Z54" s="18"/>
    </row>
    <row r="55" spans="1:26" s="21" customFormat="1" ht="23.25" hidden="1" customHeight="1" x14ac:dyDescent="0.25">
      <c r="A55" s="18">
        <f t="shared" si="2"/>
        <v>41</v>
      </c>
      <c r="B55" s="18" t="s">
        <v>26</v>
      </c>
      <c r="C55" s="18" t="s">
        <v>27</v>
      </c>
      <c r="D55" s="18" t="s">
        <v>505</v>
      </c>
      <c r="E55" s="19" t="s">
        <v>506</v>
      </c>
      <c r="F55" s="18" t="s">
        <v>28</v>
      </c>
      <c r="G55" s="18" t="s">
        <v>507</v>
      </c>
      <c r="H55" s="18">
        <v>101342311</v>
      </c>
      <c r="I55" s="18" t="s">
        <v>508</v>
      </c>
      <c r="J55" s="18" t="s">
        <v>509</v>
      </c>
      <c r="K55" s="18" t="s">
        <v>510</v>
      </c>
      <c r="L55" s="18" t="s">
        <v>40</v>
      </c>
      <c r="M55" s="18" t="s">
        <v>242</v>
      </c>
      <c r="N55" s="20">
        <v>17.004000000000001</v>
      </c>
      <c r="O55" s="20">
        <v>17.004000000000001</v>
      </c>
      <c r="P55" s="20">
        <v>17.004000000000001</v>
      </c>
      <c r="Q55" s="18">
        <v>35921</v>
      </c>
      <c r="R55" s="18">
        <v>85</v>
      </c>
      <c r="S55" s="18"/>
      <c r="T55" s="18"/>
      <c r="U55" s="18"/>
      <c r="V55" s="18">
        <v>2.5</v>
      </c>
      <c r="W55" s="18">
        <v>87.5</v>
      </c>
      <c r="X55" s="18">
        <v>1</v>
      </c>
      <c r="Y55" s="18"/>
      <c r="Z55" s="18"/>
    </row>
    <row r="56" spans="1:26" s="21" customFormat="1" ht="23.25" hidden="1" customHeight="1" x14ac:dyDescent="0.25">
      <c r="A56" s="18">
        <f t="shared" si="2"/>
        <v>42</v>
      </c>
      <c r="B56" s="18" t="s">
        <v>26</v>
      </c>
      <c r="C56" s="18" t="s">
        <v>27</v>
      </c>
      <c r="D56" s="18" t="s">
        <v>511</v>
      </c>
      <c r="E56" s="19" t="s">
        <v>512</v>
      </c>
      <c r="F56" s="18" t="s">
        <v>28</v>
      </c>
      <c r="G56" s="18" t="s">
        <v>513</v>
      </c>
      <c r="H56" s="18" t="s">
        <v>514</v>
      </c>
      <c r="I56" s="18" t="s">
        <v>515</v>
      </c>
      <c r="J56" s="18" t="s">
        <v>516</v>
      </c>
      <c r="K56" s="18" t="s">
        <v>517</v>
      </c>
      <c r="L56" s="18" t="s">
        <v>44</v>
      </c>
      <c r="M56" s="18" t="s">
        <v>242</v>
      </c>
      <c r="N56" s="20">
        <v>27.042000000000002</v>
      </c>
      <c r="O56" s="20">
        <v>27.042000000000002</v>
      </c>
      <c r="P56" s="20">
        <v>27.042000000000002</v>
      </c>
      <c r="Q56" s="18">
        <v>25033</v>
      </c>
      <c r="R56" s="18">
        <v>81</v>
      </c>
      <c r="S56" s="18"/>
      <c r="T56" s="18"/>
      <c r="U56" s="18"/>
      <c r="V56" s="18">
        <v>5</v>
      </c>
      <c r="W56" s="18">
        <v>86</v>
      </c>
      <c r="X56" s="18">
        <v>1</v>
      </c>
      <c r="Y56" s="18"/>
      <c r="Z56" s="18"/>
    </row>
    <row r="57" spans="1:26" s="21" customFormat="1" ht="23.25" hidden="1" customHeight="1" x14ac:dyDescent="0.25">
      <c r="A57" s="18">
        <f t="shared" si="2"/>
        <v>43</v>
      </c>
      <c r="B57" s="18" t="s">
        <v>26</v>
      </c>
      <c r="C57" s="18" t="s">
        <v>27</v>
      </c>
      <c r="D57" s="18" t="s">
        <v>518</v>
      </c>
      <c r="E57" s="19" t="s">
        <v>519</v>
      </c>
      <c r="F57" s="18" t="s">
        <v>28</v>
      </c>
      <c r="G57" s="18" t="s">
        <v>520</v>
      </c>
      <c r="H57" s="18">
        <v>135874799</v>
      </c>
      <c r="I57" s="18" t="s">
        <v>521</v>
      </c>
      <c r="J57" s="18" t="s">
        <v>522</v>
      </c>
      <c r="K57" s="18" t="s">
        <v>523</v>
      </c>
      <c r="L57" s="18" t="s">
        <v>44</v>
      </c>
      <c r="M57" s="18" t="s">
        <v>242</v>
      </c>
      <c r="N57" s="20">
        <v>16.050999999999998</v>
      </c>
      <c r="O57" s="20">
        <v>16.050999999999998</v>
      </c>
      <c r="P57" s="20">
        <v>16.050999999999998</v>
      </c>
      <c r="Q57" s="18">
        <v>36012</v>
      </c>
      <c r="R57" s="18">
        <v>80</v>
      </c>
      <c r="S57" s="18"/>
      <c r="T57" s="18"/>
      <c r="U57" s="18"/>
      <c r="V57" s="18">
        <v>5</v>
      </c>
      <c r="W57" s="18">
        <v>85</v>
      </c>
      <c r="X57" s="18">
        <v>1</v>
      </c>
      <c r="Y57" s="18"/>
      <c r="Z57" s="18"/>
    </row>
    <row r="58" spans="1:26" s="21" customFormat="1" ht="23.25" hidden="1" customHeight="1" x14ac:dyDescent="0.25">
      <c r="A58" s="18">
        <f t="shared" si="2"/>
        <v>44</v>
      </c>
      <c r="B58" s="18" t="s">
        <v>26</v>
      </c>
      <c r="C58" s="18" t="s">
        <v>27</v>
      </c>
      <c r="D58" s="18" t="s">
        <v>524</v>
      </c>
      <c r="E58" s="19" t="s">
        <v>525</v>
      </c>
      <c r="F58" s="18" t="s">
        <v>28</v>
      </c>
      <c r="G58" s="18" t="s">
        <v>526</v>
      </c>
      <c r="H58" s="18" t="s">
        <v>527</v>
      </c>
      <c r="I58" s="18" t="s">
        <v>528</v>
      </c>
      <c r="J58" s="18" t="s">
        <v>529</v>
      </c>
      <c r="K58" s="18" t="s">
        <v>181</v>
      </c>
      <c r="L58" s="18" t="s">
        <v>42</v>
      </c>
      <c r="M58" s="18" t="s">
        <v>242</v>
      </c>
      <c r="N58" s="20" t="s">
        <v>176</v>
      </c>
      <c r="O58" s="20" t="s">
        <v>176</v>
      </c>
      <c r="P58" s="20" t="s">
        <v>176</v>
      </c>
      <c r="Q58" s="18">
        <v>25214</v>
      </c>
      <c r="R58" s="18">
        <v>92</v>
      </c>
      <c r="S58" s="18"/>
      <c r="T58" s="18"/>
      <c r="U58" s="18"/>
      <c r="V58" s="18">
        <v>0</v>
      </c>
      <c r="W58" s="18">
        <v>92</v>
      </c>
      <c r="X58" s="18">
        <v>1</v>
      </c>
      <c r="Y58" s="18"/>
      <c r="Z58" s="18"/>
    </row>
    <row r="59" spans="1:26" s="21" customFormat="1" ht="23.25" hidden="1" customHeight="1" x14ac:dyDescent="0.25">
      <c r="A59" s="18">
        <f t="shared" si="2"/>
        <v>45</v>
      </c>
      <c r="B59" s="18" t="s">
        <v>26</v>
      </c>
      <c r="C59" s="18" t="s">
        <v>27</v>
      </c>
      <c r="D59" s="18" t="s">
        <v>530</v>
      </c>
      <c r="E59" s="19" t="s">
        <v>531</v>
      </c>
      <c r="F59" s="18" t="s">
        <v>28</v>
      </c>
      <c r="G59" s="18" t="s">
        <v>532</v>
      </c>
      <c r="H59" s="18">
        <v>132390465</v>
      </c>
      <c r="I59" s="18" t="s">
        <v>533</v>
      </c>
      <c r="J59" s="18" t="s">
        <v>534</v>
      </c>
      <c r="K59" s="18" t="s">
        <v>535</v>
      </c>
      <c r="L59" s="18" t="s">
        <v>29</v>
      </c>
      <c r="M59" s="18" t="s">
        <v>242</v>
      </c>
      <c r="N59" s="20">
        <v>15.019</v>
      </c>
      <c r="O59" s="20">
        <v>15.019</v>
      </c>
      <c r="P59" s="20">
        <v>15.019</v>
      </c>
      <c r="Q59" s="18" t="s">
        <v>536</v>
      </c>
      <c r="R59" s="18">
        <v>80</v>
      </c>
      <c r="S59" s="18"/>
      <c r="T59" s="18"/>
      <c r="U59" s="18"/>
      <c r="V59" s="18">
        <v>7.5</v>
      </c>
      <c r="W59" s="18">
        <v>87.5</v>
      </c>
      <c r="X59" s="18">
        <v>1</v>
      </c>
      <c r="Y59" s="18"/>
      <c r="Z59" s="18"/>
    </row>
    <row r="60" spans="1:26" s="21" customFormat="1" ht="23.25" hidden="1" customHeight="1" x14ac:dyDescent="0.25">
      <c r="A60" s="18">
        <f t="shared" si="2"/>
        <v>46</v>
      </c>
      <c r="B60" s="18" t="s">
        <v>26</v>
      </c>
      <c r="C60" s="18" t="s">
        <v>27</v>
      </c>
      <c r="D60" s="18" t="s">
        <v>537</v>
      </c>
      <c r="E60" s="19" t="s">
        <v>538</v>
      </c>
      <c r="F60" s="18" t="s">
        <v>28</v>
      </c>
      <c r="G60" s="18" t="s">
        <v>539</v>
      </c>
      <c r="H60" s="18" t="s">
        <v>540</v>
      </c>
      <c r="I60" s="18" t="s">
        <v>541</v>
      </c>
      <c r="J60" s="18" t="s">
        <v>542</v>
      </c>
      <c r="K60" s="18" t="s">
        <v>222</v>
      </c>
      <c r="L60" s="18" t="s">
        <v>40</v>
      </c>
      <c r="M60" s="18" t="s">
        <v>242</v>
      </c>
      <c r="N60" s="20" t="s">
        <v>543</v>
      </c>
      <c r="O60" s="20" t="s">
        <v>543</v>
      </c>
      <c r="P60" s="20" t="s">
        <v>543</v>
      </c>
      <c r="Q60" s="18">
        <v>27624</v>
      </c>
      <c r="R60" s="18">
        <v>82</v>
      </c>
      <c r="S60" s="18"/>
      <c r="T60" s="18"/>
      <c r="U60" s="18"/>
      <c r="V60" s="18">
        <v>2.5</v>
      </c>
      <c r="W60" s="18">
        <v>84.5</v>
      </c>
      <c r="X60" s="18">
        <v>1</v>
      </c>
      <c r="Y60" s="18"/>
      <c r="Z60" s="18"/>
    </row>
    <row r="61" spans="1:26" s="21" customFormat="1" ht="23.25" hidden="1" customHeight="1" x14ac:dyDescent="0.25">
      <c r="A61" s="18">
        <f t="shared" si="2"/>
        <v>47</v>
      </c>
      <c r="B61" s="18" t="s">
        <v>26</v>
      </c>
      <c r="C61" s="18" t="s">
        <v>27</v>
      </c>
      <c r="D61" s="18" t="s">
        <v>544</v>
      </c>
      <c r="E61" s="19" t="s">
        <v>545</v>
      </c>
      <c r="F61" s="18" t="s">
        <v>28</v>
      </c>
      <c r="G61" s="18" t="s">
        <v>546</v>
      </c>
      <c r="H61" s="18">
        <v>125852825</v>
      </c>
      <c r="I61" s="18" t="s">
        <v>547</v>
      </c>
      <c r="J61" s="18" t="s">
        <v>548</v>
      </c>
      <c r="K61" s="18" t="s">
        <v>549</v>
      </c>
      <c r="L61" s="18" t="s">
        <v>40</v>
      </c>
      <c r="M61" s="18" t="s">
        <v>242</v>
      </c>
      <c r="N61" s="20">
        <v>19.009</v>
      </c>
      <c r="O61" s="20">
        <v>19.009</v>
      </c>
      <c r="P61" s="20">
        <v>19.009</v>
      </c>
      <c r="Q61" s="18">
        <v>27715</v>
      </c>
      <c r="R61" s="18">
        <v>95</v>
      </c>
      <c r="S61" s="18"/>
      <c r="T61" s="18"/>
      <c r="U61" s="18"/>
      <c r="V61" s="18">
        <v>2.5</v>
      </c>
      <c r="W61" s="18">
        <v>97.5</v>
      </c>
      <c r="X61" s="18">
        <v>1</v>
      </c>
      <c r="Y61" s="18"/>
      <c r="Z61" s="18"/>
    </row>
    <row r="62" spans="1:26" s="21" customFormat="1" ht="23.25" hidden="1" customHeight="1" x14ac:dyDescent="0.25">
      <c r="A62" s="18">
        <f t="shared" si="2"/>
        <v>48</v>
      </c>
      <c r="B62" s="18" t="s">
        <v>26</v>
      </c>
      <c r="C62" s="18" t="s">
        <v>27</v>
      </c>
      <c r="D62" s="18" t="s">
        <v>550</v>
      </c>
      <c r="E62" s="19" t="s">
        <v>551</v>
      </c>
      <c r="F62" s="18" t="s">
        <v>28</v>
      </c>
      <c r="G62" s="18" t="s">
        <v>240</v>
      </c>
      <c r="H62" s="18">
        <v>145817282</v>
      </c>
      <c r="I62" s="18" t="s">
        <v>552</v>
      </c>
      <c r="J62" s="18" t="s">
        <v>553</v>
      </c>
      <c r="K62" s="18" t="s">
        <v>463</v>
      </c>
      <c r="L62" s="18" t="s">
        <v>44</v>
      </c>
      <c r="M62" s="18" t="s">
        <v>242</v>
      </c>
      <c r="N62" s="20">
        <v>22.079000000000001</v>
      </c>
      <c r="O62" s="20">
        <v>22.079000000000001</v>
      </c>
      <c r="P62" s="20">
        <v>22.079000000000001</v>
      </c>
      <c r="Q62" s="18">
        <v>27728</v>
      </c>
      <c r="R62" s="18">
        <v>81</v>
      </c>
      <c r="S62" s="18"/>
      <c r="T62" s="18"/>
      <c r="U62" s="18"/>
      <c r="V62" s="18">
        <v>5</v>
      </c>
      <c r="W62" s="18">
        <v>86</v>
      </c>
      <c r="X62" s="18">
        <v>1</v>
      </c>
      <c r="Y62" s="18"/>
      <c r="Z62" s="18"/>
    </row>
    <row r="63" spans="1:26" s="21" customFormat="1" ht="23.25" hidden="1" customHeight="1" x14ac:dyDescent="0.25">
      <c r="A63" s="18">
        <f t="shared" si="2"/>
        <v>49</v>
      </c>
      <c r="B63" s="18" t="s">
        <v>26</v>
      </c>
      <c r="C63" s="18" t="s">
        <v>27</v>
      </c>
      <c r="D63" s="18" t="s">
        <v>554</v>
      </c>
      <c r="E63" s="19" t="s">
        <v>555</v>
      </c>
      <c r="F63" s="18" t="s">
        <v>28</v>
      </c>
      <c r="G63" s="18" t="s">
        <v>556</v>
      </c>
      <c r="H63" s="18" t="s">
        <v>557</v>
      </c>
      <c r="I63" s="18" t="s">
        <v>558</v>
      </c>
      <c r="J63" s="18" t="s">
        <v>559</v>
      </c>
      <c r="K63" s="18" t="s">
        <v>135</v>
      </c>
      <c r="L63" s="18" t="s">
        <v>42</v>
      </c>
      <c r="M63" s="18" t="s">
        <v>242</v>
      </c>
      <c r="N63" s="20" t="s">
        <v>276</v>
      </c>
      <c r="O63" s="20" t="s">
        <v>276</v>
      </c>
      <c r="P63" s="20" t="s">
        <v>276</v>
      </c>
      <c r="Q63" s="18">
        <v>27730</v>
      </c>
      <c r="R63" s="18">
        <v>80</v>
      </c>
      <c r="S63" s="18"/>
      <c r="T63" s="18"/>
      <c r="U63" s="18"/>
      <c r="V63" s="18">
        <v>0</v>
      </c>
      <c r="W63" s="18">
        <v>80</v>
      </c>
      <c r="X63" s="18">
        <v>1</v>
      </c>
      <c r="Y63" s="18"/>
      <c r="Z63" s="18"/>
    </row>
    <row r="64" spans="1:26" s="21" customFormat="1" ht="23.25" hidden="1" customHeight="1" x14ac:dyDescent="0.25">
      <c r="A64" s="18">
        <f t="shared" si="2"/>
        <v>50</v>
      </c>
      <c r="B64" s="18" t="s">
        <v>26</v>
      </c>
      <c r="C64" s="18" t="s">
        <v>27</v>
      </c>
      <c r="D64" s="18" t="s">
        <v>560</v>
      </c>
      <c r="E64" s="19" t="s">
        <v>561</v>
      </c>
      <c r="F64" s="18" t="s">
        <v>28</v>
      </c>
      <c r="G64" s="18" t="s">
        <v>562</v>
      </c>
      <c r="H64" s="18" t="s">
        <v>563</v>
      </c>
      <c r="I64" s="18" t="s">
        <v>564</v>
      </c>
      <c r="J64" s="18" t="s">
        <v>565</v>
      </c>
      <c r="K64" s="18" t="s">
        <v>78</v>
      </c>
      <c r="L64" s="18" t="s">
        <v>42</v>
      </c>
      <c r="M64" s="18" t="s">
        <v>242</v>
      </c>
      <c r="N64" s="20" t="s">
        <v>566</v>
      </c>
      <c r="O64" s="20" t="s">
        <v>566</v>
      </c>
      <c r="P64" s="20" t="s">
        <v>566</v>
      </c>
      <c r="Q64" s="18" t="s">
        <v>567</v>
      </c>
      <c r="R64" s="18">
        <v>91</v>
      </c>
      <c r="S64" s="18"/>
      <c r="T64" s="18"/>
      <c r="U64" s="18"/>
      <c r="V64" s="18">
        <v>0</v>
      </c>
      <c r="W64" s="18">
        <v>91</v>
      </c>
      <c r="X64" s="18">
        <v>1</v>
      </c>
      <c r="Y64" s="18"/>
      <c r="Z64" s="18"/>
    </row>
    <row r="65" spans="1:26" s="21" customFormat="1" ht="23.25" hidden="1" customHeight="1" x14ac:dyDescent="0.25">
      <c r="A65" s="18">
        <f t="shared" si="2"/>
        <v>51</v>
      </c>
      <c r="B65" s="18" t="s">
        <v>26</v>
      </c>
      <c r="C65" s="18" t="s">
        <v>27</v>
      </c>
      <c r="D65" s="18" t="s">
        <v>568</v>
      </c>
      <c r="E65" s="19" t="s">
        <v>569</v>
      </c>
      <c r="F65" s="18" t="s">
        <v>28</v>
      </c>
      <c r="G65" s="18" t="s">
        <v>154</v>
      </c>
      <c r="H65" s="18">
        <v>125862016</v>
      </c>
      <c r="I65" s="18" t="s">
        <v>570</v>
      </c>
      <c r="J65" s="18" t="s">
        <v>571</v>
      </c>
      <c r="K65" s="18" t="s">
        <v>572</v>
      </c>
      <c r="L65" s="18" t="s">
        <v>44</v>
      </c>
      <c r="M65" s="18" t="s">
        <v>242</v>
      </c>
      <c r="N65" s="20">
        <v>19.013999999999999</v>
      </c>
      <c r="O65" s="20">
        <v>19.013999999999999</v>
      </c>
      <c r="P65" s="20">
        <v>19.013999999999999</v>
      </c>
      <c r="Q65" s="18">
        <v>28268</v>
      </c>
      <c r="R65" s="18">
        <v>80</v>
      </c>
      <c r="S65" s="18"/>
      <c r="T65" s="18"/>
      <c r="U65" s="18"/>
      <c r="V65" s="18">
        <v>5</v>
      </c>
      <c r="W65" s="18">
        <v>85</v>
      </c>
      <c r="X65" s="18">
        <v>1</v>
      </c>
      <c r="Y65" s="18"/>
      <c r="Z65" s="18"/>
    </row>
    <row r="66" spans="1:26" s="21" customFormat="1" ht="23.25" hidden="1" customHeight="1" x14ac:dyDescent="0.25">
      <c r="A66" s="18">
        <f t="shared" si="2"/>
        <v>52</v>
      </c>
      <c r="B66" s="18" t="s">
        <v>26</v>
      </c>
      <c r="C66" s="18" t="s">
        <v>27</v>
      </c>
      <c r="D66" s="18" t="s">
        <v>573</v>
      </c>
      <c r="E66" s="19" t="s">
        <v>574</v>
      </c>
      <c r="F66" s="18" t="s">
        <v>34</v>
      </c>
      <c r="G66" s="18" t="s">
        <v>575</v>
      </c>
      <c r="H66" s="18" t="s">
        <v>576</v>
      </c>
      <c r="I66" s="18" t="s">
        <v>577</v>
      </c>
      <c r="J66" s="18" t="s">
        <v>578</v>
      </c>
      <c r="K66" s="18" t="s">
        <v>93</v>
      </c>
      <c r="L66" s="18" t="s">
        <v>42</v>
      </c>
      <c r="M66" s="18" t="s">
        <v>242</v>
      </c>
      <c r="N66" s="20" t="s">
        <v>123</v>
      </c>
      <c r="O66" s="20" t="s">
        <v>123</v>
      </c>
      <c r="P66" s="20" t="s">
        <v>123</v>
      </c>
      <c r="Q66" s="18">
        <v>28054</v>
      </c>
      <c r="R66" s="18">
        <v>84</v>
      </c>
      <c r="S66" s="18"/>
      <c r="T66" s="18"/>
      <c r="U66" s="18"/>
      <c r="V66" s="18">
        <v>0</v>
      </c>
      <c r="W66" s="18">
        <v>84</v>
      </c>
      <c r="X66" s="18">
        <v>1</v>
      </c>
      <c r="Y66" s="18"/>
      <c r="Z66" s="18"/>
    </row>
    <row r="67" spans="1:26" s="21" customFormat="1" ht="23.25" hidden="1" customHeight="1" x14ac:dyDescent="0.25">
      <c r="A67" s="18">
        <f t="shared" si="2"/>
        <v>53</v>
      </c>
      <c r="B67" s="18" t="s">
        <v>26</v>
      </c>
      <c r="C67" s="18" t="s">
        <v>27</v>
      </c>
      <c r="D67" s="18" t="s">
        <v>579</v>
      </c>
      <c r="E67" s="19" t="s">
        <v>580</v>
      </c>
      <c r="F67" s="18" t="s">
        <v>34</v>
      </c>
      <c r="G67" s="18" t="s">
        <v>159</v>
      </c>
      <c r="H67" s="18">
        <v>145907187</v>
      </c>
      <c r="I67" s="18" t="s">
        <v>581</v>
      </c>
      <c r="J67" s="18" t="s">
        <v>582</v>
      </c>
      <c r="K67" s="18" t="s">
        <v>583</v>
      </c>
      <c r="L67" s="18" t="s">
        <v>40</v>
      </c>
      <c r="M67" s="18" t="s">
        <v>242</v>
      </c>
      <c r="N67" s="20">
        <v>22.012</v>
      </c>
      <c r="O67" s="20">
        <v>22.012</v>
      </c>
      <c r="P67" s="20">
        <v>22.012</v>
      </c>
      <c r="Q67" s="18" t="s">
        <v>584</v>
      </c>
      <c r="R67" s="18">
        <v>82</v>
      </c>
      <c r="S67" s="18"/>
      <c r="T67" s="18"/>
      <c r="U67" s="18"/>
      <c r="V67" s="18">
        <v>2.5</v>
      </c>
      <c r="W67" s="18">
        <v>84.5</v>
      </c>
      <c r="X67" s="18">
        <v>1</v>
      </c>
      <c r="Y67" s="18"/>
      <c r="Z67" s="18"/>
    </row>
    <row r="68" spans="1:26" s="21" customFormat="1" ht="23.25" hidden="1" customHeight="1" x14ac:dyDescent="0.25">
      <c r="A68" s="18">
        <f t="shared" si="2"/>
        <v>54</v>
      </c>
      <c r="B68" s="18" t="s">
        <v>26</v>
      </c>
      <c r="C68" s="18" t="s">
        <v>27</v>
      </c>
      <c r="D68" s="18" t="s">
        <v>585</v>
      </c>
      <c r="E68" s="19" t="s">
        <v>586</v>
      </c>
      <c r="F68" s="18" t="s">
        <v>34</v>
      </c>
      <c r="G68" s="18" t="s">
        <v>587</v>
      </c>
      <c r="H68" s="18">
        <v>122287531</v>
      </c>
      <c r="I68" s="18" t="s">
        <v>588</v>
      </c>
      <c r="J68" s="18" t="s">
        <v>589</v>
      </c>
      <c r="K68" s="18" t="s">
        <v>383</v>
      </c>
      <c r="L68" s="18" t="s">
        <v>40</v>
      </c>
      <c r="M68" s="18" t="s">
        <v>47</v>
      </c>
      <c r="N68" s="20">
        <v>18.010999999999999</v>
      </c>
      <c r="O68" s="20">
        <v>18.010999999999999</v>
      </c>
      <c r="P68" s="20">
        <v>18.010999999999999</v>
      </c>
      <c r="Q68" s="18">
        <v>10051</v>
      </c>
      <c r="R68" s="18">
        <v>74</v>
      </c>
      <c r="S68" s="18"/>
      <c r="T68" s="18"/>
      <c r="U68" s="18"/>
      <c r="V68" s="18">
        <v>7.5</v>
      </c>
      <c r="W68" s="18">
        <v>81.5</v>
      </c>
      <c r="X68" s="18">
        <v>1</v>
      </c>
      <c r="Y68" s="18"/>
      <c r="Z68" s="18"/>
    </row>
    <row r="69" spans="1:26" s="21" customFormat="1" ht="23.25" hidden="1" customHeight="1" x14ac:dyDescent="0.25">
      <c r="A69" s="18">
        <f t="shared" si="2"/>
        <v>55</v>
      </c>
      <c r="B69" s="18" t="s">
        <v>26</v>
      </c>
      <c r="C69" s="18" t="s">
        <v>27</v>
      </c>
      <c r="D69" s="18" t="s">
        <v>590</v>
      </c>
      <c r="E69" s="19" t="s">
        <v>591</v>
      </c>
      <c r="F69" s="18" t="s">
        <v>28</v>
      </c>
      <c r="G69" s="18" t="s">
        <v>592</v>
      </c>
      <c r="H69" s="18" t="s">
        <v>593</v>
      </c>
      <c r="I69" s="18" t="s">
        <v>594</v>
      </c>
      <c r="J69" s="18" t="s">
        <v>595</v>
      </c>
      <c r="K69" s="18" t="s">
        <v>39</v>
      </c>
      <c r="L69" s="18" t="s">
        <v>40</v>
      </c>
      <c r="M69" s="18" t="s">
        <v>242</v>
      </c>
      <c r="N69" s="20" t="s">
        <v>596</v>
      </c>
      <c r="O69" s="20" t="s">
        <v>596</v>
      </c>
      <c r="P69" s="20" t="s">
        <v>596</v>
      </c>
      <c r="Q69" s="18">
        <v>10149</v>
      </c>
      <c r="R69" s="18">
        <v>90</v>
      </c>
      <c r="S69" s="18"/>
      <c r="T69" s="18"/>
      <c r="U69" s="18"/>
      <c r="V69" s="18">
        <v>2.5</v>
      </c>
      <c r="W69" s="18">
        <v>92.5</v>
      </c>
      <c r="X69" s="18">
        <v>1</v>
      </c>
      <c r="Y69" s="18"/>
      <c r="Z69" s="18"/>
    </row>
    <row r="70" spans="1:26" s="21" customFormat="1" ht="23.25" hidden="1" customHeight="1" x14ac:dyDescent="0.25">
      <c r="A70" s="18">
        <f t="shared" si="2"/>
        <v>56</v>
      </c>
      <c r="B70" s="18" t="s">
        <v>26</v>
      </c>
      <c r="C70" s="18" t="s">
        <v>27</v>
      </c>
      <c r="D70" s="18" t="s">
        <v>597</v>
      </c>
      <c r="E70" s="19" t="s">
        <v>598</v>
      </c>
      <c r="F70" s="18" t="s">
        <v>28</v>
      </c>
      <c r="G70" s="18" t="s">
        <v>599</v>
      </c>
      <c r="H70" s="18">
        <v>164626153</v>
      </c>
      <c r="I70" s="18" t="s">
        <v>600</v>
      </c>
      <c r="J70" s="18" t="s">
        <v>601</v>
      </c>
      <c r="K70" s="18" t="s">
        <v>602</v>
      </c>
      <c r="L70" s="18" t="s">
        <v>44</v>
      </c>
      <c r="M70" s="18" t="s">
        <v>242</v>
      </c>
      <c r="N70" s="20">
        <v>27.071000000000002</v>
      </c>
      <c r="O70" s="20">
        <v>27.071000000000002</v>
      </c>
      <c r="P70" s="20">
        <v>27.071000000000002</v>
      </c>
      <c r="Q70" s="18">
        <v>10212</v>
      </c>
      <c r="R70" s="18">
        <v>83</v>
      </c>
      <c r="S70" s="18"/>
      <c r="T70" s="18"/>
      <c r="U70" s="18"/>
      <c r="V70" s="18">
        <v>5</v>
      </c>
      <c r="W70" s="18">
        <v>88</v>
      </c>
      <c r="X70" s="18">
        <v>1</v>
      </c>
      <c r="Y70" s="18"/>
      <c r="Z70" s="18"/>
    </row>
    <row r="71" spans="1:26" s="21" customFormat="1" ht="23.25" hidden="1" customHeight="1" x14ac:dyDescent="0.25">
      <c r="A71" s="18">
        <f t="shared" si="2"/>
        <v>57</v>
      </c>
      <c r="B71" s="18" t="s">
        <v>26</v>
      </c>
      <c r="C71" s="18" t="s">
        <v>27</v>
      </c>
      <c r="D71" s="18" t="s">
        <v>603</v>
      </c>
      <c r="E71" s="19" t="s">
        <v>604</v>
      </c>
      <c r="F71" s="18" t="s">
        <v>34</v>
      </c>
      <c r="G71" s="18" t="s">
        <v>605</v>
      </c>
      <c r="H71" s="18">
        <v>122227962</v>
      </c>
      <c r="I71" s="18" t="s">
        <v>606</v>
      </c>
      <c r="J71" s="18" t="s">
        <v>607</v>
      </c>
      <c r="K71" s="18" t="s">
        <v>608</v>
      </c>
      <c r="L71" s="18" t="s">
        <v>29</v>
      </c>
      <c r="M71" s="18" t="s">
        <v>242</v>
      </c>
      <c r="N71" s="20">
        <v>18.010999999999999</v>
      </c>
      <c r="O71" s="20">
        <v>18.010999999999999</v>
      </c>
      <c r="P71" s="20">
        <v>18.010999999999999</v>
      </c>
      <c r="Q71" s="18">
        <v>28745</v>
      </c>
      <c r="R71" s="18">
        <v>81</v>
      </c>
      <c r="S71" s="18"/>
      <c r="T71" s="18"/>
      <c r="U71" s="18"/>
      <c r="V71" s="18">
        <v>7.5</v>
      </c>
      <c r="W71" s="18">
        <v>88.5</v>
      </c>
      <c r="X71" s="18">
        <v>1</v>
      </c>
      <c r="Y71" s="18"/>
      <c r="Z71" s="18"/>
    </row>
    <row r="72" spans="1:26" s="21" customFormat="1" ht="23.25" hidden="1" customHeight="1" x14ac:dyDescent="0.25">
      <c r="A72" s="18">
        <f t="shared" si="2"/>
        <v>58</v>
      </c>
      <c r="B72" s="18" t="s">
        <v>26</v>
      </c>
      <c r="C72" s="18" t="s">
        <v>27</v>
      </c>
      <c r="D72" s="18" t="s">
        <v>616</v>
      </c>
      <c r="E72" s="19" t="s">
        <v>617</v>
      </c>
      <c r="F72" s="18" t="s">
        <v>28</v>
      </c>
      <c r="G72" s="18" t="s">
        <v>618</v>
      </c>
      <c r="H72" s="18">
        <v>101255741</v>
      </c>
      <c r="I72" s="18" t="s">
        <v>619</v>
      </c>
      <c r="J72" s="18" t="s">
        <v>620</v>
      </c>
      <c r="K72" s="18" t="s">
        <v>621</v>
      </c>
      <c r="L72" s="18" t="s">
        <v>29</v>
      </c>
      <c r="M72" s="18" t="s">
        <v>30</v>
      </c>
      <c r="N72" s="20">
        <v>12.032999999999999</v>
      </c>
      <c r="O72" s="20">
        <v>12.032999999999999</v>
      </c>
      <c r="P72" s="20">
        <v>12.032999999999999</v>
      </c>
      <c r="Q72" s="18">
        <v>54315</v>
      </c>
      <c r="R72" s="18">
        <v>65</v>
      </c>
      <c r="S72" s="18"/>
      <c r="T72" s="18"/>
      <c r="U72" s="18"/>
      <c r="V72" s="18">
        <v>17.5</v>
      </c>
      <c r="W72" s="18">
        <v>82.5</v>
      </c>
      <c r="X72" s="18">
        <v>1</v>
      </c>
      <c r="Y72" s="18"/>
      <c r="Z72" s="18"/>
    </row>
    <row r="73" spans="1:26" s="21" customFormat="1" ht="23.25" hidden="1" customHeight="1" x14ac:dyDescent="0.25">
      <c r="A73" s="18">
        <f t="shared" si="2"/>
        <v>59</v>
      </c>
      <c r="B73" s="18" t="s">
        <v>26</v>
      </c>
      <c r="C73" s="18" t="s">
        <v>27</v>
      </c>
      <c r="D73" s="18" t="s">
        <v>622</v>
      </c>
      <c r="E73" s="19" t="s">
        <v>623</v>
      </c>
      <c r="F73" s="18" t="s">
        <v>34</v>
      </c>
      <c r="G73" s="18" t="s">
        <v>624</v>
      </c>
      <c r="H73" s="18">
        <v>164620959</v>
      </c>
      <c r="I73" s="18" t="s">
        <v>625</v>
      </c>
      <c r="J73" s="18" t="s">
        <v>626</v>
      </c>
      <c r="K73" s="18" t="s">
        <v>627</v>
      </c>
      <c r="L73" s="18" t="s">
        <v>40</v>
      </c>
      <c r="M73" s="18" t="s">
        <v>242</v>
      </c>
      <c r="N73" s="20">
        <v>27.010999999999999</v>
      </c>
      <c r="O73" s="20">
        <v>27.010999999999999</v>
      </c>
      <c r="P73" s="20">
        <v>27.010999999999999</v>
      </c>
      <c r="Q73" s="18">
        <v>31373</v>
      </c>
      <c r="R73" s="18">
        <v>91</v>
      </c>
      <c r="S73" s="18"/>
      <c r="T73" s="18"/>
      <c r="U73" s="18"/>
      <c r="V73" s="18">
        <v>2.5</v>
      </c>
      <c r="W73" s="18">
        <v>93.5</v>
      </c>
      <c r="X73" s="18">
        <v>1</v>
      </c>
      <c r="Y73" s="18"/>
      <c r="Z73" s="18"/>
    </row>
    <row r="74" spans="1:26" s="21" customFormat="1" ht="23.25" hidden="1" customHeight="1" x14ac:dyDescent="0.25">
      <c r="A74" s="18">
        <f t="shared" si="2"/>
        <v>60</v>
      </c>
      <c r="B74" s="18" t="s">
        <v>26</v>
      </c>
      <c r="C74" s="18" t="s">
        <v>27</v>
      </c>
      <c r="D74" s="18" t="s">
        <v>628</v>
      </c>
      <c r="E74" s="19" t="s">
        <v>629</v>
      </c>
      <c r="F74" s="18" t="s">
        <v>34</v>
      </c>
      <c r="G74" s="18" t="s">
        <v>109</v>
      </c>
      <c r="H74" s="18" t="s">
        <v>630</v>
      </c>
      <c r="I74" s="18" t="s">
        <v>631</v>
      </c>
      <c r="J74" s="18" t="s">
        <v>632</v>
      </c>
      <c r="K74" s="18" t="s">
        <v>633</v>
      </c>
      <c r="L74" s="18" t="s">
        <v>40</v>
      </c>
      <c r="M74" s="18" t="s">
        <v>242</v>
      </c>
      <c r="N74" s="20" t="s">
        <v>634</v>
      </c>
      <c r="O74" s="20" t="s">
        <v>634</v>
      </c>
      <c r="P74" s="20" t="s">
        <v>634</v>
      </c>
      <c r="Q74" s="18">
        <v>30688</v>
      </c>
      <c r="R74" s="18">
        <v>84</v>
      </c>
      <c r="S74" s="18"/>
      <c r="T74" s="18"/>
      <c r="U74" s="18"/>
      <c r="V74" s="18">
        <v>2.5</v>
      </c>
      <c r="W74" s="18">
        <v>86.5</v>
      </c>
      <c r="X74" s="18">
        <v>1</v>
      </c>
      <c r="Y74" s="18"/>
      <c r="Z74" s="18"/>
    </row>
    <row r="75" spans="1:26" s="21" customFormat="1" ht="23.25" hidden="1" customHeight="1" x14ac:dyDescent="0.25">
      <c r="A75" s="18">
        <f t="shared" si="2"/>
        <v>61</v>
      </c>
      <c r="B75" s="18" t="s">
        <v>26</v>
      </c>
      <c r="C75" s="18" t="s">
        <v>27</v>
      </c>
      <c r="D75" s="18" t="s">
        <v>640</v>
      </c>
      <c r="E75" s="19" t="s">
        <v>641</v>
      </c>
      <c r="F75" s="18" t="s">
        <v>28</v>
      </c>
      <c r="G75" s="18" t="s">
        <v>642</v>
      </c>
      <c r="H75" s="18">
        <v>101249486</v>
      </c>
      <c r="I75" s="18" t="s">
        <v>643</v>
      </c>
      <c r="J75" s="18" t="s">
        <v>644</v>
      </c>
      <c r="K75" s="18" t="s">
        <v>645</v>
      </c>
      <c r="L75" s="18" t="s">
        <v>40</v>
      </c>
      <c r="M75" s="18" t="s">
        <v>242</v>
      </c>
      <c r="N75" s="20">
        <v>17.013000000000002</v>
      </c>
      <c r="O75" s="20">
        <v>17.013000000000002</v>
      </c>
      <c r="P75" s="20">
        <v>17.013000000000002</v>
      </c>
      <c r="Q75" s="18">
        <v>37278</v>
      </c>
      <c r="R75" s="18">
        <v>83</v>
      </c>
      <c r="S75" s="18"/>
      <c r="T75" s="18"/>
      <c r="U75" s="18"/>
      <c r="V75" s="18">
        <v>2.5</v>
      </c>
      <c r="W75" s="18">
        <v>85.5</v>
      </c>
      <c r="X75" s="18">
        <v>1</v>
      </c>
      <c r="Y75" s="18"/>
      <c r="Z75" s="18"/>
    </row>
    <row r="76" spans="1:26" s="21" customFormat="1" ht="23.25" hidden="1" customHeight="1" x14ac:dyDescent="0.25">
      <c r="A76" s="18">
        <f t="shared" si="2"/>
        <v>62</v>
      </c>
      <c r="B76" s="18" t="s">
        <v>26</v>
      </c>
      <c r="C76" s="18" t="s">
        <v>27</v>
      </c>
      <c r="D76" s="18" t="s">
        <v>646</v>
      </c>
      <c r="E76" s="19" t="s">
        <v>647</v>
      </c>
      <c r="F76" s="18" t="s">
        <v>28</v>
      </c>
      <c r="G76" s="18" t="s">
        <v>224</v>
      </c>
      <c r="H76" s="18" t="s">
        <v>648</v>
      </c>
      <c r="I76" s="18" t="s">
        <v>649</v>
      </c>
      <c r="J76" s="18" t="s">
        <v>650</v>
      </c>
      <c r="K76" s="18" t="s">
        <v>651</v>
      </c>
      <c r="L76" s="18" t="s">
        <v>44</v>
      </c>
      <c r="M76" s="18" t="s">
        <v>242</v>
      </c>
      <c r="N76" s="20">
        <v>26.018000000000001</v>
      </c>
      <c r="O76" s="20">
        <v>26.018000000000001</v>
      </c>
      <c r="P76" s="20">
        <v>26.018000000000001</v>
      </c>
      <c r="Q76" s="18">
        <v>31172</v>
      </c>
      <c r="R76" s="18">
        <v>81</v>
      </c>
      <c r="S76" s="18"/>
      <c r="T76" s="18"/>
      <c r="U76" s="18"/>
      <c r="V76" s="18">
        <v>5</v>
      </c>
      <c r="W76" s="18">
        <v>86</v>
      </c>
      <c r="X76" s="18">
        <v>1</v>
      </c>
      <c r="Y76" s="18"/>
      <c r="Z76" s="18"/>
    </row>
    <row r="77" spans="1:26" s="21" customFormat="1" ht="23.25" hidden="1" customHeight="1" x14ac:dyDescent="0.25">
      <c r="A77" s="18">
        <f t="shared" si="2"/>
        <v>63</v>
      </c>
      <c r="B77" s="18" t="s">
        <v>26</v>
      </c>
      <c r="C77" s="18" t="s">
        <v>27</v>
      </c>
      <c r="D77" s="18" t="s">
        <v>652</v>
      </c>
      <c r="E77" s="19" t="s">
        <v>653</v>
      </c>
      <c r="F77" s="18" t="s">
        <v>28</v>
      </c>
      <c r="G77" s="18" t="s">
        <v>51</v>
      </c>
      <c r="H77" s="18" t="s">
        <v>654</v>
      </c>
      <c r="I77" s="18" t="s">
        <v>655</v>
      </c>
      <c r="J77" s="18" t="s">
        <v>656</v>
      </c>
      <c r="K77" s="18" t="s">
        <v>657</v>
      </c>
      <c r="L77" s="18" t="s">
        <v>40</v>
      </c>
      <c r="M77" s="18" t="s">
        <v>242</v>
      </c>
      <c r="N77" s="20">
        <v>17.004000000000001</v>
      </c>
      <c r="O77" s="20">
        <v>17.004000000000001</v>
      </c>
      <c r="P77" s="20">
        <v>17.004000000000001</v>
      </c>
      <c r="Q77" s="18">
        <v>31282</v>
      </c>
      <c r="R77" s="18">
        <v>89</v>
      </c>
      <c r="S77" s="18"/>
      <c r="T77" s="18"/>
      <c r="U77" s="18"/>
      <c r="V77" s="18">
        <v>2.5</v>
      </c>
      <c r="W77" s="18">
        <v>91.5</v>
      </c>
      <c r="X77" s="18">
        <v>1</v>
      </c>
      <c r="Y77" s="18"/>
      <c r="Z77" s="18"/>
    </row>
    <row r="78" spans="1:26" s="21" customFormat="1" ht="23.25" hidden="1" customHeight="1" x14ac:dyDescent="0.25">
      <c r="A78" s="18">
        <f t="shared" si="2"/>
        <v>64</v>
      </c>
      <c r="B78" s="18" t="s">
        <v>26</v>
      </c>
      <c r="C78" s="18" t="s">
        <v>27</v>
      </c>
      <c r="D78" s="18" t="s">
        <v>658</v>
      </c>
      <c r="E78" s="19" t="s">
        <v>659</v>
      </c>
      <c r="F78" s="18" t="s">
        <v>34</v>
      </c>
      <c r="G78" s="18" t="s">
        <v>136</v>
      </c>
      <c r="H78" s="18">
        <v>164620563</v>
      </c>
      <c r="I78" s="18" t="s">
        <v>660</v>
      </c>
      <c r="J78" s="18" t="s">
        <v>661</v>
      </c>
      <c r="K78" s="18" t="s">
        <v>627</v>
      </c>
      <c r="L78" s="18" t="s">
        <v>40</v>
      </c>
      <c r="M78" s="18" t="s">
        <v>242</v>
      </c>
      <c r="N78" s="20">
        <v>27.010999999999999</v>
      </c>
      <c r="O78" s="20">
        <v>27.010999999999999</v>
      </c>
      <c r="P78" s="20">
        <v>27.010999999999999</v>
      </c>
      <c r="Q78" s="18">
        <v>43172</v>
      </c>
      <c r="R78" s="18">
        <v>85</v>
      </c>
      <c r="S78" s="18"/>
      <c r="T78" s="18"/>
      <c r="U78" s="18"/>
      <c r="V78" s="18">
        <v>2.5</v>
      </c>
      <c r="W78" s="18">
        <v>87.5</v>
      </c>
      <c r="X78" s="18">
        <v>1</v>
      </c>
      <c r="Y78" s="18"/>
      <c r="Z78" s="18"/>
    </row>
    <row r="79" spans="1:26" s="21" customFormat="1" ht="23.25" hidden="1" customHeight="1" x14ac:dyDescent="0.25">
      <c r="A79" s="18">
        <f t="shared" si="2"/>
        <v>65</v>
      </c>
      <c r="B79" s="18" t="s">
        <v>26</v>
      </c>
      <c r="C79" s="18" t="s">
        <v>27</v>
      </c>
      <c r="D79" s="18" t="s">
        <v>662</v>
      </c>
      <c r="E79" s="19" t="s">
        <v>663</v>
      </c>
      <c r="F79" s="18" t="s">
        <v>34</v>
      </c>
      <c r="G79" s="18" t="s">
        <v>664</v>
      </c>
      <c r="H79" s="18">
        <v>132391292</v>
      </c>
      <c r="I79" s="18" t="s">
        <v>665</v>
      </c>
      <c r="J79" s="18" t="s">
        <v>666</v>
      </c>
      <c r="K79" s="18" t="s">
        <v>667</v>
      </c>
      <c r="L79" s="18" t="s">
        <v>40</v>
      </c>
      <c r="M79" s="18" t="s">
        <v>242</v>
      </c>
      <c r="N79" s="20">
        <v>15.000999999999999</v>
      </c>
      <c r="O79" s="20">
        <v>15.000999999999999</v>
      </c>
      <c r="P79" s="20">
        <v>15.000999999999999</v>
      </c>
      <c r="Q79" s="18">
        <v>31889</v>
      </c>
      <c r="R79" s="18">
        <v>82</v>
      </c>
      <c r="S79" s="18"/>
      <c r="T79" s="18"/>
      <c r="U79" s="18"/>
      <c r="V79" s="18">
        <v>2.5</v>
      </c>
      <c r="W79" s="18">
        <v>84.5</v>
      </c>
      <c r="X79" s="18">
        <v>1</v>
      </c>
      <c r="Y79" s="18"/>
      <c r="Z79" s="18"/>
    </row>
    <row r="80" spans="1:26" s="21" customFormat="1" ht="23.25" hidden="1" customHeight="1" x14ac:dyDescent="0.25">
      <c r="A80" s="18">
        <f t="shared" ref="A80:A111" si="3">A79+1</f>
        <v>66</v>
      </c>
      <c r="B80" s="18" t="s">
        <v>26</v>
      </c>
      <c r="C80" s="18" t="s">
        <v>27</v>
      </c>
      <c r="D80" s="18" t="s">
        <v>668</v>
      </c>
      <c r="E80" s="19" t="s">
        <v>669</v>
      </c>
      <c r="F80" s="18" t="s">
        <v>34</v>
      </c>
      <c r="G80" s="18" t="s">
        <v>184</v>
      </c>
      <c r="H80" s="18">
        <v>187502939</v>
      </c>
      <c r="I80" s="18" t="s">
        <v>670</v>
      </c>
      <c r="J80" s="18" t="s">
        <v>671</v>
      </c>
      <c r="K80" s="18" t="s">
        <v>328</v>
      </c>
      <c r="L80" s="18" t="s">
        <v>40</v>
      </c>
      <c r="M80" s="18" t="s">
        <v>242</v>
      </c>
      <c r="N80" s="20">
        <v>29.006</v>
      </c>
      <c r="O80" s="20">
        <v>29.006</v>
      </c>
      <c r="P80" s="20">
        <v>29.006</v>
      </c>
      <c r="Q80" s="18">
        <v>48441</v>
      </c>
      <c r="R80" s="18">
        <v>89</v>
      </c>
      <c r="S80" s="18"/>
      <c r="T80" s="18"/>
      <c r="U80" s="18"/>
      <c r="V80" s="18">
        <v>2.5</v>
      </c>
      <c r="W80" s="18">
        <v>91.5</v>
      </c>
      <c r="X80" s="18">
        <v>1</v>
      </c>
      <c r="Y80" s="18"/>
      <c r="Z80" s="18"/>
    </row>
    <row r="81" spans="1:26" s="21" customFormat="1" ht="23.25" hidden="1" customHeight="1" x14ac:dyDescent="0.25">
      <c r="A81" s="18">
        <f t="shared" si="3"/>
        <v>67</v>
      </c>
      <c r="B81" s="18" t="s">
        <v>26</v>
      </c>
      <c r="C81" s="18" t="s">
        <v>27</v>
      </c>
      <c r="D81" s="18" t="s">
        <v>672</v>
      </c>
      <c r="E81" s="19" t="s">
        <v>673</v>
      </c>
      <c r="F81" s="18" t="s">
        <v>28</v>
      </c>
      <c r="G81" s="18" t="s">
        <v>674</v>
      </c>
      <c r="H81" s="18">
        <v>125831305</v>
      </c>
      <c r="I81" s="18" t="s">
        <v>675</v>
      </c>
      <c r="J81" s="18" t="s">
        <v>676</v>
      </c>
      <c r="K81" s="18" t="s">
        <v>677</v>
      </c>
      <c r="L81" s="18" t="s">
        <v>44</v>
      </c>
      <c r="M81" s="18" t="s">
        <v>242</v>
      </c>
      <c r="N81" s="20">
        <v>19.010000000000002</v>
      </c>
      <c r="O81" s="20">
        <v>19.010000000000002</v>
      </c>
      <c r="P81" s="20">
        <v>19.010000000000002</v>
      </c>
      <c r="Q81" s="18">
        <v>32191</v>
      </c>
      <c r="R81" s="18">
        <v>79</v>
      </c>
      <c r="S81" s="18"/>
      <c r="T81" s="18"/>
      <c r="U81" s="18"/>
      <c r="V81" s="18">
        <v>5</v>
      </c>
      <c r="W81" s="18">
        <v>84</v>
      </c>
      <c r="X81" s="18">
        <v>1</v>
      </c>
      <c r="Y81" s="18"/>
      <c r="Z81" s="18"/>
    </row>
    <row r="82" spans="1:26" s="21" customFormat="1" ht="23.25" hidden="1" customHeight="1" x14ac:dyDescent="0.25">
      <c r="A82" s="18">
        <f t="shared" si="3"/>
        <v>68</v>
      </c>
      <c r="B82" s="18" t="s">
        <v>26</v>
      </c>
      <c r="C82" s="18" t="s">
        <v>27</v>
      </c>
      <c r="D82" s="18" t="s">
        <v>678</v>
      </c>
      <c r="E82" s="19" t="s">
        <v>679</v>
      </c>
      <c r="F82" s="18" t="s">
        <v>28</v>
      </c>
      <c r="G82" s="18" t="s">
        <v>155</v>
      </c>
      <c r="H82" s="18" t="s">
        <v>680</v>
      </c>
      <c r="I82" s="18" t="s">
        <v>681</v>
      </c>
      <c r="J82" s="18" t="s">
        <v>682</v>
      </c>
      <c r="K82" s="18" t="s">
        <v>683</v>
      </c>
      <c r="L82" s="18" t="s">
        <v>29</v>
      </c>
      <c r="M82" s="18" t="s">
        <v>242</v>
      </c>
      <c r="N82" s="20">
        <v>14.004</v>
      </c>
      <c r="O82" s="20">
        <v>14.004</v>
      </c>
      <c r="P82" s="20">
        <v>14.004</v>
      </c>
      <c r="Q82" s="18">
        <v>12429</v>
      </c>
      <c r="R82" s="18">
        <v>73</v>
      </c>
      <c r="S82" s="18"/>
      <c r="T82" s="18"/>
      <c r="U82" s="18"/>
      <c r="V82" s="18">
        <v>7.5</v>
      </c>
      <c r="W82" s="18">
        <v>80.5</v>
      </c>
      <c r="X82" s="18">
        <v>1</v>
      </c>
      <c r="Y82" s="18"/>
      <c r="Z82" s="18"/>
    </row>
    <row r="83" spans="1:26" s="21" customFormat="1" ht="23.25" hidden="1" customHeight="1" x14ac:dyDescent="0.25">
      <c r="A83" s="18">
        <f t="shared" si="3"/>
        <v>69</v>
      </c>
      <c r="B83" s="18" t="s">
        <v>26</v>
      </c>
      <c r="C83" s="18" t="s">
        <v>27</v>
      </c>
      <c r="D83" s="18" t="s">
        <v>684</v>
      </c>
      <c r="E83" s="19" t="s">
        <v>685</v>
      </c>
      <c r="F83" s="18" t="s">
        <v>28</v>
      </c>
      <c r="G83" s="18" t="s">
        <v>132</v>
      </c>
      <c r="H83" s="18" t="s">
        <v>686</v>
      </c>
      <c r="I83" s="18" t="s">
        <v>687</v>
      </c>
      <c r="J83" s="18" t="s">
        <v>688</v>
      </c>
      <c r="K83" s="18" t="s">
        <v>139</v>
      </c>
      <c r="L83" s="18" t="s">
        <v>42</v>
      </c>
      <c r="M83" s="18" t="s">
        <v>242</v>
      </c>
      <c r="N83" s="20" t="s">
        <v>102</v>
      </c>
      <c r="O83" s="20" t="s">
        <v>102</v>
      </c>
      <c r="P83" s="20" t="s">
        <v>102</v>
      </c>
      <c r="Q83" s="18">
        <v>32332</v>
      </c>
      <c r="R83" s="18">
        <v>90</v>
      </c>
      <c r="S83" s="18"/>
      <c r="T83" s="18"/>
      <c r="U83" s="18"/>
      <c r="V83" s="18">
        <v>0</v>
      </c>
      <c r="W83" s="18">
        <v>90</v>
      </c>
      <c r="X83" s="18">
        <v>1</v>
      </c>
      <c r="Y83" s="18"/>
      <c r="Z83" s="18"/>
    </row>
    <row r="84" spans="1:26" s="21" customFormat="1" ht="23.25" hidden="1" customHeight="1" x14ac:dyDescent="0.25">
      <c r="A84" s="18">
        <f t="shared" si="3"/>
        <v>70</v>
      </c>
      <c r="B84" s="18" t="s">
        <v>26</v>
      </c>
      <c r="C84" s="18" t="s">
        <v>27</v>
      </c>
      <c r="D84" s="18" t="s">
        <v>689</v>
      </c>
      <c r="E84" s="19" t="s">
        <v>690</v>
      </c>
      <c r="F84" s="18" t="s">
        <v>34</v>
      </c>
      <c r="G84" s="18" t="s">
        <v>691</v>
      </c>
      <c r="H84" s="18">
        <v>164617962</v>
      </c>
      <c r="I84" s="18" t="s">
        <v>692</v>
      </c>
      <c r="J84" s="18" t="s">
        <v>693</v>
      </c>
      <c r="K84" s="18" t="s">
        <v>694</v>
      </c>
      <c r="L84" s="18" t="s">
        <v>44</v>
      </c>
      <c r="M84" s="18" t="s">
        <v>242</v>
      </c>
      <c r="N84" s="20">
        <v>27.050999999999998</v>
      </c>
      <c r="O84" s="20">
        <v>27.050999999999998</v>
      </c>
      <c r="P84" s="20">
        <v>27.050999999999998</v>
      </c>
      <c r="Q84" s="18" t="s">
        <v>695</v>
      </c>
      <c r="R84" s="18">
        <v>79</v>
      </c>
      <c r="S84" s="18"/>
      <c r="T84" s="18"/>
      <c r="U84" s="18"/>
      <c r="V84" s="18">
        <v>5</v>
      </c>
      <c r="W84" s="18">
        <v>84</v>
      </c>
      <c r="X84" s="18">
        <v>1</v>
      </c>
      <c r="Y84" s="18"/>
      <c r="Z84" s="18"/>
    </row>
    <row r="85" spans="1:26" s="21" customFormat="1" ht="23.25" hidden="1" customHeight="1" x14ac:dyDescent="0.25">
      <c r="A85" s="18">
        <f t="shared" si="3"/>
        <v>71</v>
      </c>
      <c r="B85" s="18" t="s">
        <v>26</v>
      </c>
      <c r="C85" s="18" t="s">
        <v>27</v>
      </c>
      <c r="D85" s="18" t="s">
        <v>696</v>
      </c>
      <c r="E85" s="19" t="s">
        <v>697</v>
      </c>
      <c r="F85" s="18" t="s">
        <v>34</v>
      </c>
      <c r="G85" s="18" t="s">
        <v>698</v>
      </c>
      <c r="H85" s="18" t="s">
        <v>699</v>
      </c>
      <c r="I85" s="18" t="s">
        <v>700</v>
      </c>
      <c r="J85" s="18" t="s">
        <v>701</v>
      </c>
      <c r="K85" s="18" t="s">
        <v>170</v>
      </c>
      <c r="L85" s="18" t="s">
        <v>42</v>
      </c>
      <c r="M85" s="18" t="s">
        <v>242</v>
      </c>
      <c r="N85" s="20" t="s">
        <v>321</v>
      </c>
      <c r="O85" s="20" t="s">
        <v>321</v>
      </c>
      <c r="P85" s="20" t="s">
        <v>321</v>
      </c>
      <c r="Q85" s="18">
        <v>22252</v>
      </c>
      <c r="R85" s="18">
        <v>92</v>
      </c>
      <c r="S85" s="18"/>
      <c r="T85" s="18"/>
      <c r="U85" s="18"/>
      <c r="V85" s="18">
        <v>0</v>
      </c>
      <c r="W85" s="18">
        <v>92</v>
      </c>
      <c r="X85" s="18">
        <v>1</v>
      </c>
      <c r="Y85" s="18"/>
      <c r="Z85" s="18"/>
    </row>
    <row r="86" spans="1:26" s="21" customFormat="1" ht="23.25" hidden="1" customHeight="1" x14ac:dyDescent="0.25">
      <c r="A86" s="18">
        <f t="shared" si="3"/>
        <v>72</v>
      </c>
      <c r="B86" s="18" t="s">
        <v>26</v>
      </c>
      <c r="C86" s="18" t="s">
        <v>27</v>
      </c>
      <c r="D86" s="18" t="s">
        <v>702</v>
      </c>
      <c r="E86" s="19" t="s">
        <v>703</v>
      </c>
      <c r="F86" s="18" t="s">
        <v>28</v>
      </c>
      <c r="G86" s="18" t="s">
        <v>704</v>
      </c>
      <c r="H86" s="18" t="s">
        <v>705</v>
      </c>
      <c r="I86" s="18" t="s">
        <v>706</v>
      </c>
      <c r="J86" s="18" t="s">
        <v>707</v>
      </c>
      <c r="K86" s="18" t="s">
        <v>41</v>
      </c>
      <c r="L86" s="18" t="s">
        <v>42</v>
      </c>
      <c r="M86" s="18" t="s">
        <v>242</v>
      </c>
      <c r="N86" s="20" t="s">
        <v>241</v>
      </c>
      <c r="O86" s="20" t="s">
        <v>241</v>
      </c>
      <c r="P86" s="20" t="s">
        <v>241</v>
      </c>
      <c r="Q86" s="18">
        <v>40439</v>
      </c>
      <c r="R86" s="18">
        <v>84</v>
      </c>
      <c r="S86" s="18"/>
      <c r="T86" s="18"/>
      <c r="U86" s="18"/>
      <c r="V86" s="18">
        <v>0</v>
      </c>
      <c r="W86" s="18">
        <v>84</v>
      </c>
      <c r="X86" s="18">
        <v>1</v>
      </c>
      <c r="Y86" s="18"/>
      <c r="Z86" s="18"/>
    </row>
    <row r="87" spans="1:26" s="21" customFormat="1" ht="23.25" hidden="1" customHeight="1" x14ac:dyDescent="0.25">
      <c r="A87" s="18">
        <f t="shared" si="3"/>
        <v>73</v>
      </c>
      <c r="B87" s="18" t="s">
        <v>26</v>
      </c>
      <c r="C87" s="18" t="s">
        <v>27</v>
      </c>
      <c r="D87" s="18" t="s">
        <v>708</v>
      </c>
      <c r="E87" s="19" t="s">
        <v>709</v>
      </c>
      <c r="F87" s="18" t="s">
        <v>34</v>
      </c>
      <c r="G87" s="18" t="s">
        <v>158</v>
      </c>
      <c r="H87" s="18" t="s">
        <v>710</v>
      </c>
      <c r="I87" s="18" t="s">
        <v>711</v>
      </c>
      <c r="J87" s="18" t="s">
        <v>712</v>
      </c>
      <c r="K87" s="18" t="s">
        <v>713</v>
      </c>
      <c r="L87" s="18" t="s">
        <v>44</v>
      </c>
      <c r="M87" s="18" t="s">
        <v>242</v>
      </c>
      <c r="N87" s="20">
        <v>25.074999999999999</v>
      </c>
      <c r="O87" s="20">
        <v>25.074999999999999</v>
      </c>
      <c r="P87" s="20">
        <v>25.074999999999999</v>
      </c>
      <c r="Q87" s="18">
        <v>22330</v>
      </c>
      <c r="R87" s="18">
        <v>88</v>
      </c>
      <c r="S87" s="18"/>
      <c r="T87" s="18"/>
      <c r="U87" s="18"/>
      <c r="V87" s="18">
        <v>5</v>
      </c>
      <c r="W87" s="18">
        <v>93</v>
      </c>
      <c r="X87" s="18">
        <v>1</v>
      </c>
      <c r="Y87" s="18"/>
      <c r="Z87" s="18"/>
    </row>
    <row r="88" spans="1:26" s="21" customFormat="1" ht="23.25" hidden="1" customHeight="1" x14ac:dyDescent="0.25">
      <c r="A88" s="18">
        <f t="shared" si="3"/>
        <v>74</v>
      </c>
      <c r="B88" s="18" t="s">
        <v>26</v>
      </c>
      <c r="C88" s="18" t="s">
        <v>27</v>
      </c>
      <c r="D88" s="18" t="s">
        <v>714</v>
      </c>
      <c r="E88" s="19" t="s">
        <v>715</v>
      </c>
      <c r="F88" s="18" t="s">
        <v>28</v>
      </c>
      <c r="G88" s="18" t="s">
        <v>575</v>
      </c>
      <c r="H88" s="18" t="s">
        <v>716</v>
      </c>
      <c r="I88" s="18" t="s">
        <v>717</v>
      </c>
      <c r="J88" s="18" t="s">
        <v>718</v>
      </c>
      <c r="K88" s="18" t="s">
        <v>719</v>
      </c>
      <c r="L88" s="18" t="s">
        <v>29</v>
      </c>
      <c r="M88" s="18" t="s">
        <v>242</v>
      </c>
      <c r="N88" s="20" t="s">
        <v>72</v>
      </c>
      <c r="O88" s="20" t="s">
        <v>72</v>
      </c>
      <c r="P88" s="20" t="s">
        <v>72</v>
      </c>
      <c r="Q88" s="18">
        <v>15881</v>
      </c>
      <c r="R88" s="18">
        <v>79</v>
      </c>
      <c r="S88" s="18"/>
      <c r="T88" s="18"/>
      <c r="U88" s="18"/>
      <c r="V88" s="18">
        <v>7.5</v>
      </c>
      <c r="W88" s="18">
        <v>86.5</v>
      </c>
      <c r="X88" s="18">
        <v>1</v>
      </c>
      <c r="Y88" s="18"/>
      <c r="Z88" s="18"/>
    </row>
    <row r="89" spans="1:26" s="21" customFormat="1" ht="23.25" hidden="1" customHeight="1" x14ac:dyDescent="0.25">
      <c r="A89" s="18">
        <f t="shared" si="3"/>
        <v>75</v>
      </c>
      <c r="B89" s="18" t="s">
        <v>26</v>
      </c>
      <c r="C89" s="18" t="s">
        <v>27</v>
      </c>
      <c r="D89" s="18" t="s">
        <v>720</v>
      </c>
      <c r="E89" s="19" t="s">
        <v>721</v>
      </c>
      <c r="F89" s="18" t="s">
        <v>28</v>
      </c>
      <c r="G89" s="18" t="s">
        <v>722</v>
      </c>
      <c r="H89" s="18">
        <v>164623826</v>
      </c>
      <c r="I89" s="18" t="s">
        <v>723</v>
      </c>
      <c r="J89" s="18" t="s">
        <v>724</v>
      </c>
      <c r="K89" s="18" t="s">
        <v>475</v>
      </c>
      <c r="L89" s="18" t="s">
        <v>44</v>
      </c>
      <c r="M89" s="18" t="s">
        <v>242</v>
      </c>
      <c r="N89" s="20">
        <v>27.081</v>
      </c>
      <c r="O89" s="20">
        <v>27.081</v>
      </c>
      <c r="P89" s="20">
        <v>27.081</v>
      </c>
      <c r="Q89" s="18">
        <v>34568</v>
      </c>
      <c r="R89" s="18">
        <v>87</v>
      </c>
      <c r="S89" s="18"/>
      <c r="T89" s="18"/>
      <c r="U89" s="18"/>
      <c r="V89" s="18">
        <v>5</v>
      </c>
      <c r="W89" s="18">
        <v>92</v>
      </c>
      <c r="X89" s="18">
        <v>1</v>
      </c>
      <c r="Y89" s="18"/>
      <c r="Z89" s="18"/>
    </row>
    <row r="90" spans="1:26" s="21" customFormat="1" ht="23.25" hidden="1" customHeight="1" x14ac:dyDescent="0.25">
      <c r="A90" s="18">
        <f t="shared" si="3"/>
        <v>76</v>
      </c>
      <c r="B90" s="18" t="s">
        <v>26</v>
      </c>
      <c r="C90" s="18" t="s">
        <v>27</v>
      </c>
      <c r="D90" s="18" t="s">
        <v>725</v>
      </c>
      <c r="E90" s="19" t="s">
        <v>726</v>
      </c>
      <c r="F90" s="18" t="s">
        <v>28</v>
      </c>
      <c r="G90" s="18" t="s">
        <v>100</v>
      </c>
      <c r="H90" s="18" t="s">
        <v>727</v>
      </c>
      <c r="I90" s="18" t="s">
        <v>728</v>
      </c>
      <c r="J90" s="18" t="s">
        <v>729</v>
      </c>
      <c r="K90" s="18" t="s">
        <v>730</v>
      </c>
      <c r="L90" s="18" t="s">
        <v>29</v>
      </c>
      <c r="M90" s="18" t="s">
        <v>242</v>
      </c>
      <c r="N90" s="20">
        <v>12.054</v>
      </c>
      <c r="O90" s="20">
        <v>12.054</v>
      </c>
      <c r="P90" s="20">
        <v>12.054</v>
      </c>
      <c r="Q90" s="18">
        <v>18433</v>
      </c>
      <c r="R90" s="18">
        <v>74</v>
      </c>
      <c r="S90" s="18"/>
      <c r="T90" s="18"/>
      <c r="U90" s="18"/>
      <c r="V90" s="18">
        <v>7.5</v>
      </c>
      <c r="W90" s="18">
        <v>81.5</v>
      </c>
      <c r="X90" s="18">
        <v>1</v>
      </c>
      <c r="Y90" s="18"/>
      <c r="Z90" s="18"/>
    </row>
    <row r="91" spans="1:26" s="21" customFormat="1" ht="23.25" hidden="1" customHeight="1" x14ac:dyDescent="0.25">
      <c r="A91" s="18">
        <f t="shared" si="3"/>
        <v>77</v>
      </c>
      <c r="B91" s="18" t="s">
        <v>26</v>
      </c>
      <c r="C91" s="18" t="s">
        <v>27</v>
      </c>
      <c r="D91" s="18" t="s">
        <v>731</v>
      </c>
      <c r="E91" s="19" t="s">
        <v>732</v>
      </c>
      <c r="F91" s="18" t="s">
        <v>28</v>
      </c>
      <c r="G91" s="18" t="s">
        <v>95</v>
      </c>
      <c r="H91" s="18">
        <v>125849967</v>
      </c>
      <c r="I91" s="18" t="s">
        <v>733</v>
      </c>
      <c r="J91" s="18" t="s">
        <v>734</v>
      </c>
      <c r="K91" s="18" t="s">
        <v>549</v>
      </c>
      <c r="L91" s="18" t="s">
        <v>40</v>
      </c>
      <c r="M91" s="18" t="s">
        <v>242</v>
      </c>
      <c r="N91" s="20">
        <v>19.013000000000002</v>
      </c>
      <c r="O91" s="20">
        <v>19.013000000000002</v>
      </c>
      <c r="P91" s="20">
        <v>19.013000000000002</v>
      </c>
      <c r="Q91" s="18">
        <v>18792</v>
      </c>
      <c r="R91" s="18">
        <v>88</v>
      </c>
      <c r="S91" s="18"/>
      <c r="T91" s="18"/>
      <c r="U91" s="18"/>
      <c r="V91" s="18">
        <v>2.5</v>
      </c>
      <c r="W91" s="18">
        <v>90.5</v>
      </c>
      <c r="X91" s="18">
        <v>1</v>
      </c>
      <c r="Y91" s="18"/>
      <c r="Z91" s="18"/>
    </row>
    <row r="92" spans="1:26" s="21" customFormat="1" ht="23.25" hidden="1" customHeight="1" x14ac:dyDescent="0.25">
      <c r="A92" s="18">
        <f t="shared" si="3"/>
        <v>78</v>
      </c>
      <c r="B92" s="18" t="s">
        <v>26</v>
      </c>
      <c r="C92" s="18" t="s">
        <v>27</v>
      </c>
      <c r="D92" s="18" t="s">
        <v>735</v>
      </c>
      <c r="E92" s="19" t="s">
        <v>736</v>
      </c>
      <c r="F92" s="18" t="s">
        <v>28</v>
      </c>
      <c r="G92" s="18" t="s">
        <v>61</v>
      </c>
      <c r="H92" s="18">
        <v>187543435</v>
      </c>
      <c r="I92" s="18" t="s">
        <v>737</v>
      </c>
      <c r="J92" s="18" t="s">
        <v>738</v>
      </c>
      <c r="K92" s="18" t="s">
        <v>739</v>
      </c>
      <c r="L92" s="18" t="s">
        <v>29</v>
      </c>
      <c r="M92" s="18" t="s">
        <v>242</v>
      </c>
      <c r="N92" s="20">
        <v>29.077999999999999</v>
      </c>
      <c r="O92" s="20">
        <v>29.077999999999999</v>
      </c>
      <c r="P92" s="20">
        <v>29.077999999999999</v>
      </c>
      <c r="Q92" s="18">
        <v>47551</v>
      </c>
      <c r="R92" s="18">
        <v>84</v>
      </c>
      <c r="S92" s="18"/>
      <c r="T92" s="18"/>
      <c r="U92" s="18"/>
      <c r="V92" s="18">
        <v>7.5</v>
      </c>
      <c r="W92" s="18">
        <v>91.5</v>
      </c>
      <c r="X92" s="18">
        <v>1</v>
      </c>
      <c r="Y92" s="18"/>
      <c r="Z92" s="18"/>
    </row>
    <row r="93" spans="1:26" s="21" customFormat="1" ht="23.25" hidden="1" customHeight="1" x14ac:dyDescent="0.25">
      <c r="A93" s="18">
        <f t="shared" si="3"/>
        <v>79</v>
      </c>
      <c r="B93" s="18" t="s">
        <v>26</v>
      </c>
      <c r="C93" s="18" t="s">
        <v>27</v>
      </c>
      <c r="D93" s="18" t="s">
        <v>740</v>
      </c>
      <c r="E93" s="19" t="s">
        <v>741</v>
      </c>
      <c r="F93" s="18" t="s">
        <v>28</v>
      </c>
      <c r="G93" s="18" t="s">
        <v>742</v>
      </c>
      <c r="H93" s="18" t="s">
        <v>743</v>
      </c>
      <c r="I93" s="18" t="s">
        <v>744</v>
      </c>
      <c r="J93" s="18" t="s">
        <v>745</v>
      </c>
      <c r="K93" s="18" t="s">
        <v>746</v>
      </c>
      <c r="L93" s="18" t="s">
        <v>40</v>
      </c>
      <c r="M93" s="18" t="s">
        <v>242</v>
      </c>
      <c r="N93" s="20">
        <v>16.010999999999999</v>
      </c>
      <c r="O93" s="20">
        <v>16.010999999999999</v>
      </c>
      <c r="P93" s="20">
        <v>16.010999999999999</v>
      </c>
      <c r="Q93" s="18">
        <v>39656</v>
      </c>
      <c r="R93" s="18">
        <v>85</v>
      </c>
      <c r="S93" s="18"/>
      <c r="T93" s="18"/>
      <c r="U93" s="18"/>
      <c r="V93" s="18">
        <v>2.5</v>
      </c>
      <c r="W93" s="18">
        <v>87.5</v>
      </c>
      <c r="X93" s="18">
        <v>1</v>
      </c>
      <c r="Y93" s="18"/>
      <c r="Z93" s="18"/>
    </row>
    <row r="94" spans="1:26" s="21" customFormat="1" ht="23.25" hidden="1" customHeight="1" x14ac:dyDescent="0.25">
      <c r="A94" s="18">
        <f t="shared" si="3"/>
        <v>80</v>
      </c>
      <c r="B94" s="18" t="s">
        <v>26</v>
      </c>
      <c r="C94" s="18" t="s">
        <v>27</v>
      </c>
      <c r="D94" s="18" t="s">
        <v>747</v>
      </c>
      <c r="E94" s="19" t="s">
        <v>748</v>
      </c>
      <c r="F94" s="18" t="s">
        <v>28</v>
      </c>
      <c r="G94" s="18" t="s">
        <v>749</v>
      </c>
      <c r="H94" s="18" t="s">
        <v>750</v>
      </c>
      <c r="I94" s="18" t="s">
        <v>751</v>
      </c>
      <c r="J94" s="18" t="s">
        <v>752</v>
      </c>
      <c r="K94" s="18" t="s">
        <v>41</v>
      </c>
      <c r="L94" s="18" t="s">
        <v>42</v>
      </c>
      <c r="M94" s="18" t="s">
        <v>242</v>
      </c>
      <c r="N94" s="20" t="s">
        <v>123</v>
      </c>
      <c r="O94" s="20" t="s">
        <v>123</v>
      </c>
      <c r="P94" s="20" t="s">
        <v>123</v>
      </c>
      <c r="Q94" s="18" t="s">
        <v>753</v>
      </c>
      <c r="R94" s="18">
        <v>89</v>
      </c>
      <c r="S94" s="18"/>
      <c r="T94" s="18"/>
      <c r="U94" s="18"/>
      <c r="V94" s="18">
        <v>0</v>
      </c>
      <c r="W94" s="18">
        <v>89</v>
      </c>
      <c r="X94" s="18">
        <v>1</v>
      </c>
      <c r="Y94" s="18"/>
      <c r="Z94" s="18"/>
    </row>
    <row r="95" spans="1:26" s="21" customFormat="1" ht="23.25" hidden="1" customHeight="1" x14ac:dyDescent="0.25">
      <c r="A95" s="18">
        <f t="shared" si="3"/>
        <v>81</v>
      </c>
      <c r="B95" s="18" t="s">
        <v>26</v>
      </c>
      <c r="C95" s="18" t="s">
        <v>27</v>
      </c>
      <c r="D95" s="18" t="s">
        <v>754</v>
      </c>
      <c r="E95" s="19" t="s">
        <v>60</v>
      </c>
      <c r="F95" s="18" t="s">
        <v>28</v>
      </c>
      <c r="G95" s="18" t="s">
        <v>755</v>
      </c>
      <c r="H95" s="18">
        <v>174506153</v>
      </c>
      <c r="I95" s="18" t="s">
        <v>756</v>
      </c>
      <c r="J95" s="18" t="s">
        <v>757</v>
      </c>
      <c r="K95" s="18" t="s">
        <v>758</v>
      </c>
      <c r="L95" s="18" t="s">
        <v>40</v>
      </c>
      <c r="M95" s="18" t="s">
        <v>242</v>
      </c>
      <c r="N95" s="20">
        <v>28.001000000000001</v>
      </c>
      <c r="O95" s="20">
        <v>28.001000000000001</v>
      </c>
      <c r="P95" s="20">
        <v>28.001000000000001</v>
      </c>
      <c r="Q95" s="18">
        <v>51959</v>
      </c>
      <c r="R95" s="18">
        <v>91</v>
      </c>
      <c r="S95" s="18"/>
      <c r="T95" s="18"/>
      <c r="U95" s="18"/>
      <c r="V95" s="18">
        <v>2.5</v>
      </c>
      <c r="W95" s="18">
        <v>93.5</v>
      </c>
      <c r="X95" s="18">
        <v>1</v>
      </c>
      <c r="Y95" s="18"/>
      <c r="Z95" s="18"/>
    </row>
    <row r="96" spans="1:26" s="21" customFormat="1" ht="23.25" hidden="1" customHeight="1" x14ac:dyDescent="0.25">
      <c r="A96" s="18">
        <f t="shared" si="3"/>
        <v>82</v>
      </c>
      <c r="B96" s="18" t="s">
        <v>26</v>
      </c>
      <c r="C96" s="18" t="s">
        <v>27</v>
      </c>
      <c r="D96" s="18" t="s">
        <v>759</v>
      </c>
      <c r="E96" s="19" t="s">
        <v>760</v>
      </c>
      <c r="F96" s="18" t="s">
        <v>28</v>
      </c>
      <c r="G96" s="18" t="s">
        <v>761</v>
      </c>
      <c r="H96" s="18">
        <v>145430299</v>
      </c>
      <c r="I96" s="18" t="s">
        <v>762</v>
      </c>
      <c r="J96" s="18" t="s">
        <v>763</v>
      </c>
      <c r="K96" s="18" t="s">
        <v>583</v>
      </c>
      <c r="L96" s="18" t="s">
        <v>40</v>
      </c>
      <c r="M96" s="18" t="s">
        <v>242</v>
      </c>
      <c r="N96" s="20">
        <v>22.010999999999999</v>
      </c>
      <c r="O96" s="20">
        <v>22.010999999999999</v>
      </c>
      <c r="P96" s="20">
        <v>22.010999999999999</v>
      </c>
      <c r="Q96" s="18">
        <v>34676</v>
      </c>
      <c r="R96" s="18">
        <v>91</v>
      </c>
      <c r="S96" s="18"/>
      <c r="T96" s="18"/>
      <c r="U96" s="18"/>
      <c r="V96" s="18">
        <v>2.5</v>
      </c>
      <c r="W96" s="18">
        <v>93.5</v>
      </c>
      <c r="X96" s="18">
        <v>1</v>
      </c>
      <c r="Y96" s="18"/>
      <c r="Z96" s="18"/>
    </row>
    <row r="97" spans="1:26" s="21" customFormat="1" ht="23.25" hidden="1" customHeight="1" x14ac:dyDescent="0.25">
      <c r="A97" s="18">
        <f t="shared" si="3"/>
        <v>83</v>
      </c>
      <c r="B97" s="18" t="s">
        <v>26</v>
      </c>
      <c r="C97" s="18" t="s">
        <v>27</v>
      </c>
      <c r="D97" s="18" t="s">
        <v>764</v>
      </c>
      <c r="E97" s="19" t="s">
        <v>765</v>
      </c>
      <c r="F97" s="18" t="s">
        <v>28</v>
      </c>
      <c r="G97" s="18" t="s">
        <v>113</v>
      </c>
      <c r="H97" s="18">
        <v>113687946</v>
      </c>
      <c r="I97" s="18" t="s">
        <v>766</v>
      </c>
      <c r="J97" s="18" t="s">
        <v>767</v>
      </c>
      <c r="K97" s="18" t="s">
        <v>768</v>
      </c>
      <c r="L97" s="18" t="s">
        <v>29</v>
      </c>
      <c r="M97" s="18" t="s">
        <v>242</v>
      </c>
      <c r="N97" s="20">
        <v>23.012</v>
      </c>
      <c r="O97" s="20">
        <v>23.012</v>
      </c>
      <c r="P97" s="20">
        <v>23.012</v>
      </c>
      <c r="Q97" s="18" t="s">
        <v>769</v>
      </c>
      <c r="R97" s="18">
        <v>86</v>
      </c>
      <c r="S97" s="18"/>
      <c r="T97" s="18"/>
      <c r="U97" s="18"/>
      <c r="V97" s="18">
        <v>7.5</v>
      </c>
      <c r="W97" s="18">
        <v>93.5</v>
      </c>
      <c r="X97" s="18">
        <v>1</v>
      </c>
      <c r="Y97" s="18"/>
      <c r="Z97" s="18"/>
    </row>
    <row r="98" spans="1:26" s="21" customFormat="1" ht="23.25" hidden="1" customHeight="1" x14ac:dyDescent="0.25">
      <c r="A98" s="18">
        <f t="shared" si="3"/>
        <v>84</v>
      </c>
      <c r="B98" s="18" t="s">
        <v>26</v>
      </c>
      <c r="C98" s="18" t="s">
        <v>27</v>
      </c>
      <c r="D98" s="18" t="s">
        <v>770</v>
      </c>
      <c r="E98" s="19" t="s">
        <v>771</v>
      </c>
      <c r="F98" s="18" t="s">
        <v>28</v>
      </c>
      <c r="G98" s="18" t="s">
        <v>772</v>
      </c>
      <c r="H98" s="18" t="s">
        <v>773</v>
      </c>
      <c r="I98" s="18" t="s">
        <v>774</v>
      </c>
      <c r="J98" s="18" t="s">
        <v>775</v>
      </c>
      <c r="K98" s="18" t="s">
        <v>66</v>
      </c>
      <c r="L98" s="18" t="s">
        <v>40</v>
      </c>
      <c r="M98" s="18" t="s">
        <v>242</v>
      </c>
      <c r="N98" s="20" t="s">
        <v>90</v>
      </c>
      <c r="O98" s="20" t="s">
        <v>90</v>
      </c>
      <c r="P98" s="20" t="s">
        <v>90</v>
      </c>
      <c r="Q98" s="18">
        <v>19029</v>
      </c>
      <c r="R98" s="18">
        <v>82</v>
      </c>
      <c r="S98" s="18"/>
      <c r="T98" s="18"/>
      <c r="U98" s="18"/>
      <c r="V98" s="18">
        <v>2.5</v>
      </c>
      <c r="W98" s="18">
        <v>84.5</v>
      </c>
      <c r="X98" s="18">
        <v>1</v>
      </c>
      <c r="Y98" s="18"/>
      <c r="Z98" s="18"/>
    </row>
    <row r="99" spans="1:26" s="21" customFormat="1" ht="23.25" hidden="1" customHeight="1" x14ac:dyDescent="0.25">
      <c r="A99" s="18">
        <f t="shared" si="3"/>
        <v>85</v>
      </c>
      <c r="B99" s="18" t="s">
        <v>26</v>
      </c>
      <c r="C99" s="18" t="s">
        <v>27</v>
      </c>
      <c r="D99" s="18" t="s">
        <v>776</v>
      </c>
      <c r="E99" s="19" t="s">
        <v>777</v>
      </c>
      <c r="F99" s="18" t="s">
        <v>28</v>
      </c>
      <c r="G99" s="18" t="s">
        <v>86</v>
      </c>
      <c r="H99" s="18" t="s">
        <v>778</v>
      </c>
      <c r="I99" s="18" t="s">
        <v>779</v>
      </c>
      <c r="J99" s="18" t="s">
        <v>780</v>
      </c>
      <c r="K99" s="18" t="s">
        <v>781</v>
      </c>
      <c r="L99" s="18" t="s">
        <v>40</v>
      </c>
      <c r="M99" s="18" t="s">
        <v>242</v>
      </c>
      <c r="N99" s="20">
        <v>21.074000000000002</v>
      </c>
      <c r="O99" s="20">
        <v>21.074000000000002</v>
      </c>
      <c r="P99" s="20">
        <v>21.074000000000002</v>
      </c>
      <c r="Q99" s="18">
        <v>19232</v>
      </c>
      <c r="R99" s="18">
        <v>85</v>
      </c>
      <c r="S99" s="18"/>
      <c r="T99" s="18"/>
      <c r="U99" s="18"/>
      <c r="V99" s="18">
        <v>2.5</v>
      </c>
      <c r="W99" s="18">
        <v>87.5</v>
      </c>
      <c r="X99" s="18">
        <v>1</v>
      </c>
      <c r="Y99" s="18"/>
      <c r="Z99" s="18"/>
    </row>
    <row r="100" spans="1:26" s="21" customFormat="1" ht="23.25" hidden="1" customHeight="1" x14ac:dyDescent="0.25">
      <c r="A100" s="18">
        <f t="shared" si="3"/>
        <v>86</v>
      </c>
      <c r="B100" s="18" t="s">
        <v>26</v>
      </c>
      <c r="C100" s="18" t="s">
        <v>27</v>
      </c>
      <c r="D100" s="18" t="s">
        <v>782</v>
      </c>
      <c r="E100" s="19" t="s">
        <v>783</v>
      </c>
      <c r="F100" s="18" t="s">
        <v>28</v>
      </c>
      <c r="G100" s="18" t="s">
        <v>784</v>
      </c>
      <c r="H100" s="18">
        <v>132408459</v>
      </c>
      <c r="I100" s="18" t="s">
        <v>785</v>
      </c>
      <c r="J100" s="18" t="s">
        <v>786</v>
      </c>
      <c r="K100" s="18" t="s">
        <v>787</v>
      </c>
      <c r="L100" s="18" t="s">
        <v>40</v>
      </c>
      <c r="M100" s="18" t="s">
        <v>242</v>
      </c>
      <c r="N100" s="20">
        <v>15.002000000000001</v>
      </c>
      <c r="O100" s="20">
        <v>15.002000000000001</v>
      </c>
      <c r="P100" s="20">
        <v>15.002000000000001</v>
      </c>
      <c r="Q100" s="18">
        <v>19305</v>
      </c>
      <c r="R100" s="18">
        <v>87</v>
      </c>
      <c r="S100" s="18"/>
      <c r="T100" s="18"/>
      <c r="U100" s="18"/>
      <c r="V100" s="18">
        <v>2.5</v>
      </c>
      <c r="W100" s="18">
        <v>89.5</v>
      </c>
      <c r="X100" s="18">
        <v>1</v>
      </c>
      <c r="Y100" s="18"/>
      <c r="Z100" s="18"/>
    </row>
    <row r="101" spans="1:26" s="21" customFormat="1" ht="23.25" hidden="1" customHeight="1" x14ac:dyDescent="0.25">
      <c r="A101" s="18">
        <f t="shared" si="3"/>
        <v>87</v>
      </c>
      <c r="B101" s="18" t="s">
        <v>26</v>
      </c>
      <c r="C101" s="18" t="s">
        <v>27</v>
      </c>
      <c r="D101" s="18" t="s">
        <v>788</v>
      </c>
      <c r="E101" s="19" t="s">
        <v>789</v>
      </c>
      <c r="F101" s="18" t="s">
        <v>28</v>
      </c>
      <c r="G101" s="18" t="s">
        <v>546</v>
      </c>
      <c r="H101" s="18" t="s">
        <v>790</v>
      </c>
      <c r="I101" s="18" t="s">
        <v>791</v>
      </c>
      <c r="J101" s="18" t="s">
        <v>792</v>
      </c>
      <c r="K101" s="18" t="s">
        <v>290</v>
      </c>
      <c r="L101" s="18" t="s">
        <v>42</v>
      </c>
      <c r="M101" s="18" t="s">
        <v>242</v>
      </c>
      <c r="N101" s="20" t="s">
        <v>232</v>
      </c>
      <c r="O101" s="20" t="s">
        <v>232</v>
      </c>
      <c r="P101" s="20" t="s">
        <v>232</v>
      </c>
      <c r="Q101" s="18" t="s">
        <v>793</v>
      </c>
      <c r="R101" s="18">
        <v>85</v>
      </c>
      <c r="S101" s="18"/>
      <c r="T101" s="18"/>
      <c r="U101" s="18"/>
      <c r="V101" s="18">
        <v>0</v>
      </c>
      <c r="W101" s="18">
        <v>85</v>
      </c>
      <c r="X101" s="18">
        <v>1</v>
      </c>
      <c r="Y101" s="18"/>
      <c r="Z101" s="18"/>
    </row>
    <row r="102" spans="1:26" s="21" customFormat="1" ht="23.25" hidden="1" customHeight="1" x14ac:dyDescent="0.25">
      <c r="A102" s="18">
        <f t="shared" si="3"/>
        <v>88</v>
      </c>
      <c r="B102" s="18" t="s">
        <v>26</v>
      </c>
      <c r="C102" s="18" t="s">
        <v>27</v>
      </c>
      <c r="D102" s="18" t="s">
        <v>799</v>
      </c>
      <c r="E102" s="19" t="s">
        <v>800</v>
      </c>
      <c r="F102" s="18" t="s">
        <v>28</v>
      </c>
      <c r="G102" s="18" t="s">
        <v>162</v>
      </c>
      <c r="H102" s="18">
        <v>142777388</v>
      </c>
      <c r="I102" s="18" t="s">
        <v>801</v>
      </c>
      <c r="J102" s="18" t="s">
        <v>802</v>
      </c>
      <c r="K102" s="18" t="s">
        <v>803</v>
      </c>
      <c r="L102" s="18" t="s">
        <v>44</v>
      </c>
      <c r="M102" s="18" t="s">
        <v>242</v>
      </c>
      <c r="N102" s="20">
        <v>21.039000000000001</v>
      </c>
      <c r="O102" s="20">
        <v>21.039000000000001</v>
      </c>
      <c r="P102" s="20">
        <v>21.039000000000001</v>
      </c>
      <c r="Q102" s="18">
        <v>19664</v>
      </c>
      <c r="R102" s="18">
        <v>87</v>
      </c>
      <c r="S102" s="18"/>
      <c r="T102" s="18"/>
      <c r="U102" s="18"/>
      <c r="V102" s="18">
        <v>5</v>
      </c>
      <c r="W102" s="18">
        <v>92</v>
      </c>
      <c r="X102" s="18">
        <v>1</v>
      </c>
      <c r="Y102" s="18"/>
      <c r="Z102" s="18"/>
    </row>
    <row r="103" spans="1:26" s="21" customFormat="1" ht="23.25" hidden="1" customHeight="1" x14ac:dyDescent="0.25">
      <c r="A103" s="18">
        <f t="shared" si="3"/>
        <v>89</v>
      </c>
      <c r="B103" s="18" t="s">
        <v>26</v>
      </c>
      <c r="C103" s="18" t="s">
        <v>27</v>
      </c>
      <c r="D103" s="18" t="s">
        <v>804</v>
      </c>
      <c r="E103" s="19" t="s">
        <v>805</v>
      </c>
      <c r="F103" s="18" t="s">
        <v>28</v>
      </c>
      <c r="G103" s="18" t="s">
        <v>611</v>
      </c>
      <c r="H103" s="18" t="s">
        <v>806</v>
      </c>
      <c r="I103" s="18" t="s">
        <v>807</v>
      </c>
      <c r="J103" s="18" t="s">
        <v>808</v>
      </c>
      <c r="K103" s="18" t="s">
        <v>157</v>
      </c>
      <c r="L103" s="18" t="s">
        <v>40</v>
      </c>
      <c r="M103" s="18" t="s">
        <v>242</v>
      </c>
      <c r="N103" s="20" t="s">
        <v>809</v>
      </c>
      <c r="O103" s="20" t="s">
        <v>809</v>
      </c>
      <c r="P103" s="20" t="s">
        <v>809</v>
      </c>
      <c r="Q103" s="18">
        <v>19682</v>
      </c>
      <c r="R103" s="18">
        <v>82</v>
      </c>
      <c r="S103" s="18"/>
      <c r="T103" s="18"/>
      <c r="U103" s="18"/>
      <c r="V103" s="18">
        <v>2.5</v>
      </c>
      <c r="W103" s="18">
        <v>84.5</v>
      </c>
      <c r="X103" s="18">
        <v>1</v>
      </c>
      <c r="Y103" s="18"/>
      <c r="Z103" s="18"/>
    </row>
    <row r="104" spans="1:26" s="21" customFormat="1" ht="23.25" hidden="1" customHeight="1" x14ac:dyDescent="0.25">
      <c r="A104" s="18">
        <f t="shared" si="3"/>
        <v>90</v>
      </c>
      <c r="B104" s="18" t="s">
        <v>26</v>
      </c>
      <c r="C104" s="18" t="s">
        <v>27</v>
      </c>
      <c r="D104" s="18" t="s">
        <v>810</v>
      </c>
      <c r="E104" s="19" t="s">
        <v>811</v>
      </c>
      <c r="F104" s="18" t="s">
        <v>34</v>
      </c>
      <c r="G104" s="18" t="s">
        <v>749</v>
      </c>
      <c r="H104" s="18" t="s">
        <v>812</v>
      </c>
      <c r="I104" s="18" t="s">
        <v>813</v>
      </c>
      <c r="J104" s="18" t="s">
        <v>814</v>
      </c>
      <c r="K104" s="18" t="s">
        <v>135</v>
      </c>
      <c r="L104" s="18" t="s">
        <v>42</v>
      </c>
      <c r="M104" s="18" t="s">
        <v>242</v>
      </c>
      <c r="N104" s="20" t="s">
        <v>276</v>
      </c>
      <c r="O104" s="20" t="s">
        <v>276</v>
      </c>
      <c r="P104" s="20" t="s">
        <v>276</v>
      </c>
      <c r="Q104" s="18" t="s">
        <v>815</v>
      </c>
      <c r="R104" s="18">
        <v>86</v>
      </c>
      <c r="S104" s="18"/>
      <c r="T104" s="18"/>
      <c r="U104" s="18"/>
      <c r="V104" s="18">
        <v>0</v>
      </c>
      <c r="W104" s="18">
        <v>86</v>
      </c>
      <c r="X104" s="18">
        <v>1</v>
      </c>
      <c r="Y104" s="18"/>
      <c r="Z104" s="18"/>
    </row>
    <row r="105" spans="1:26" s="21" customFormat="1" ht="23.25" hidden="1" customHeight="1" x14ac:dyDescent="0.25">
      <c r="A105" s="18">
        <f t="shared" si="3"/>
        <v>91</v>
      </c>
      <c r="B105" s="18" t="s">
        <v>26</v>
      </c>
      <c r="C105" s="18" t="s">
        <v>27</v>
      </c>
      <c r="D105" s="18" t="s">
        <v>816</v>
      </c>
      <c r="E105" s="19" t="s">
        <v>817</v>
      </c>
      <c r="F105" s="18" t="s">
        <v>34</v>
      </c>
      <c r="G105" s="18" t="s">
        <v>80</v>
      </c>
      <c r="H105" s="18" t="s">
        <v>818</v>
      </c>
      <c r="I105" s="18" t="s">
        <v>819</v>
      </c>
      <c r="J105" s="18" t="s">
        <v>820</v>
      </c>
      <c r="K105" s="18" t="s">
        <v>821</v>
      </c>
      <c r="L105" s="18" t="s">
        <v>29</v>
      </c>
      <c r="M105" s="18" t="s">
        <v>30</v>
      </c>
      <c r="N105" s="20">
        <v>13.002000000000001</v>
      </c>
      <c r="O105" s="20">
        <v>13.002000000000001</v>
      </c>
      <c r="P105" s="20">
        <v>13.002000000000001</v>
      </c>
      <c r="Q105" s="18">
        <v>19831</v>
      </c>
      <c r="R105" s="18">
        <v>69</v>
      </c>
      <c r="S105" s="18"/>
      <c r="T105" s="18"/>
      <c r="U105" s="18"/>
      <c r="V105" s="18">
        <v>17.5</v>
      </c>
      <c r="W105" s="18">
        <v>86.5</v>
      </c>
      <c r="X105" s="18">
        <v>1</v>
      </c>
      <c r="Y105" s="18"/>
      <c r="Z105" s="18"/>
    </row>
    <row r="106" spans="1:26" s="21" customFormat="1" ht="23.25" hidden="1" customHeight="1" x14ac:dyDescent="0.25">
      <c r="A106" s="18">
        <f t="shared" si="3"/>
        <v>92</v>
      </c>
      <c r="B106" s="18" t="s">
        <v>26</v>
      </c>
      <c r="C106" s="18" t="s">
        <v>27</v>
      </c>
      <c r="D106" s="18" t="s">
        <v>822</v>
      </c>
      <c r="E106" s="19" t="s">
        <v>823</v>
      </c>
      <c r="F106" s="18" t="s">
        <v>28</v>
      </c>
      <c r="G106" s="18" t="s">
        <v>109</v>
      </c>
      <c r="H106" s="18">
        <v>168592898</v>
      </c>
      <c r="I106" s="18" t="s">
        <v>824</v>
      </c>
      <c r="J106" s="18" t="s">
        <v>825</v>
      </c>
      <c r="K106" s="18" t="s">
        <v>826</v>
      </c>
      <c r="L106" s="18" t="s">
        <v>44</v>
      </c>
      <c r="M106" s="18" t="s">
        <v>242</v>
      </c>
      <c r="N106" s="20">
        <v>24.041</v>
      </c>
      <c r="O106" s="20">
        <v>24.041</v>
      </c>
      <c r="P106" s="20">
        <v>24.041</v>
      </c>
      <c r="Q106" s="18">
        <v>21695</v>
      </c>
      <c r="R106" s="18">
        <v>85</v>
      </c>
      <c r="S106" s="18"/>
      <c r="T106" s="18"/>
      <c r="U106" s="18"/>
      <c r="V106" s="18">
        <v>5</v>
      </c>
      <c r="W106" s="18">
        <v>90</v>
      </c>
      <c r="X106" s="18">
        <v>1</v>
      </c>
      <c r="Y106" s="18"/>
      <c r="Z106" s="18"/>
    </row>
    <row r="107" spans="1:26" s="21" customFormat="1" ht="23.25" hidden="1" customHeight="1" x14ac:dyDescent="0.25">
      <c r="A107" s="18">
        <f t="shared" si="3"/>
        <v>93</v>
      </c>
      <c r="B107" s="18" t="s">
        <v>26</v>
      </c>
      <c r="C107" s="18" t="s">
        <v>27</v>
      </c>
      <c r="D107" s="18" t="s">
        <v>827</v>
      </c>
      <c r="E107" s="19" t="s">
        <v>156</v>
      </c>
      <c r="F107" s="18" t="s">
        <v>28</v>
      </c>
      <c r="G107" s="18" t="s">
        <v>828</v>
      </c>
      <c r="H107" s="18" t="s">
        <v>829</v>
      </c>
      <c r="I107" s="18" t="s">
        <v>830</v>
      </c>
      <c r="J107" s="18" t="s">
        <v>831</v>
      </c>
      <c r="K107" s="18" t="s">
        <v>832</v>
      </c>
      <c r="L107" s="18" t="s">
        <v>42</v>
      </c>
      <c r="M107" s="18" t="s">
        <v>242</v>
      </c>
      <c r="N107" s="20" t="s">
        <v>71</v>
      </c>
      <c r="O107" s="20" t="s">
        <v>71</v>
      </c>
      <c r="P107" s="20" t="s">
        <v>71</v>
      </c>
      <c r="Q107" s="18">
        <v>21684</v>
      </c>
      <c r="R107" s="18">
        <v>86</v>
      </c>
      <c r="S107" s="18"/>
      <c r="T107" s="18"/>
      <c r="U107" s="18"/>
      <c r="V107" s="18">
        <v>0</v>
      </c>
      <c r="W107" s="18">
        <v>86</v>
      </c>
      <c r="X107" s="18">
        <v>1</v>
      </c>
      <c r="Y107" s="18"/>
      <c r="Z107" s="18"/>
    </row>
    <row r="108" spans="1:26" s="21" customFormat="1" ht="23.25" hidden="1" customHeight="1" x14ac:dyDescent="0.25">
      <c r="A108" s="18">
        <f t="shared" si="3"/>
        <v>94</v>
      </c>
      <c r="B108" s="18" t="s">
        <v>26</v>
      </c>
      <c r="C108" s="18" t="s">
        <v>27</v>
      </c>
      <c r="D108" s="18" t="s">
        <v>833</v>
      </c>
      <c r="E108" s="19" t="s">
        <v>834</v>
      </c>
      <c r="F108" s="18" t="s">
        <v>28</v>
      </c>
      <c r="G108" s="18" t="s">
        <v>182</v>
      </c>
      <c r="H108" s="18">
        <v>142858493</v>
      </c>
      <c r="I108" s="18" t="s">
        <v>835</v>
      </c>
      <c r="J108" s="18" t="s">
        <v>836</v>
      </c>
      <c r="K108" s="18" t="s">
        <v>364</v>
      </c>
      <c r="L108" s="18" t="s">
        <v>40</v>
      </c>
      <c r="M108" s="18" t="s">
        <v>242</v>
      </c>
      <c r="N108" s="20">
        <v>21.013000000000002</v>
      </c>
      <c r="O108" s="20">
        <v>21.013000000000002</v>
      </c>
      <c r="P108" s="20">
        <v>21.013000000000002</v>
      </c>
      <c r="Q108" s="18">
        <v>22527</v>
      </c>
      <c r="R108" s="18">
        <v>82</v>
      </c>
      <c r="S108" s="18"/>
      <c r="T108" s="18"/>
      <c r="U108" s="18"/>
      <c r="V108" s="18">
        <v>2.5</v>
      </c>
      <c r="W108" s="18">
        <v>84.5</v>
      </c>
      <c r="X108" s="18">
        <v>1</v>
      </c>
      <c r="Y108" s="18"/>
      <c r="Z108" s="18"/>
    </row>
    <row r="109" spans="1:26" s="21" customFormat="1" ht="23.25" hidden="1" customHeight="1" x14ac:dyDescent="0.25">
      <c r="A109" s="18">
        <f t="shared" si="3"/>
        <v>95</v>
      </c>
      <c r="B109" s="18" t="s">
        <v>26</v>
      </c>
      <c r="C109" s="18" t="s">
        <v>27</v>
      </c>
      <c r="D109" s="18" t="s">
        <v>837</v>
      </c>
      <c r="E109" s="19" t="s">
        <v>838</v>
      </c>
      <c r="F109" s="18" t="s">
        <v>34</v>
      </c>
      <c r="G109" s="18" t="s">
        <v>70</v>
      </c>
      <c r="H109" s="18">
        <v>163459099</v>
      </c>
      <c r="I109" s="18" t="s">
        <v>839</v>
      </c>
      <c r="J109" s="18" t="s">
        <v>840</v>
      </c>
      <c r="K109" s="18" t="s">
        <v>841</v>
      </c>
      <c r="L109" s="18" t="s">
        <v>44</v>
      </c>
      <c r="M109" s="18" t="s">
        <v>242</v>
      </c>
      <c r="N109" s="20">
        <v>25.021000000000001</v>
      </c>
      <c r="O109" s="20">
        <v>25.021000000000001</v>
      </c>
      <c r="P109" s="20">
        <v>25.021000000000001</v>
      </c>
      <c r="Q109" s="18" t="s">
        <v>842</v>
      </c>
      <c r="R109" s="18">
        <v>84</v>
      </c>
      <c r="S109" s="18"/>
      <c r="T109" s="18"/>
      <c r="U109" s="18"/>
      <c r="V109" s="18">
        <v>5</v>
      </c>
      <c r="W109" s="18">
        <v>89</v>
      </c>
      <c r="X109" s="18">
        <v>1</v>
      </c>
      <c r="Y109" s="18"/>
      <c r="Z109" s="18"/>
    </row>
    <row r="110" spans="1:26" s="21" customFormat="1" ht="23.25" hidden="1" customHeight="1" x14ac:dyDescent="0.25">
      <c r="A110" s="18">
        <f t="shared" si="3"/>
        <v>96</v>
      </c>
      <c r="B110" s="18" t="s">
        <v>26</v>
      </c>
      <c r="C110" s="18" t="s">
        <v>27</v>
      </c>
      <c r="D110" s="18" t="s">
        <v>843</v>
      </c>
      <c r="E110" s="19" t="s">
        <v>844</v>
      </c>
      <c r="F110" s="18" t="s">
        <v>34</v>
      </c>
      <c r="G110" s="18" t="s">
        <v>845</v>
      </c>
      <c r="H110" s="18" t="s">
        <v>846</v>
      </c>
      <c r="I110" s="18" t="s">
        <v>847</v>
      </c>
      <c r="J110" s="18" t="s">
        <v>848</v>
      </c>
      <c r="K110" s="18" t="s">
        <v>93</v>
      </c>
      <c r="L110" s="18" t="s">
        <v>42</v>
      </c>
      <c r="M110" s="18" t="s">
        <v>242</v>
      </c>
      <c r="N110" s="20" t="s">
        <v>123</v>
      </c>
      <c r="O110" s="20" t="s">
        <v>123</v>
      </c>
      <c r="P110" s="20" t="s">
        <v>123</v>
      </c>
      <c r="Q110" s="18">
        <v>40569</v>
      </c>
      <c r="R110" s="18">
        <v>81</v>
      </c>
      <c r="S110" s="18"/>
      <c r="T110" s="18"/>
      <c r="U110" s="18"/>
      <c r="V110" s="18">
        <v>0</v>
      </c>
      <c r="W110" s="18">
        <v>81</v>
      </c>
      <c r="X110" s="18">
        <v>1</v>
      </c>
      <c r="Y110" s="18"/>
      <c r="Z110" s="18"/>
    </row>
    <row r="111" spans="1:26" s="21" customFormat="1" ht="23.25" hidden="1" customHeight="1" x14ac:dyDescent="0.25">
      <c r="A111" s="18">
        <f t="shared" si="3"/>
        <v>97</v>
      </c>
      <c r="B111" s="18" t="s">
        <v>26</v>
      </c>
      <c r="C111" s="18" t="s">
        <v>27</v>
      </c>
      <c r="D111" s="18" t="s">
        <v>849</v>
      </c>
      <c r="E111" s="19" t="s">
        <v>850</v>
      </c>
      <c r="F111" s="18" t="s">
        <v>28</v>
      </c>
      <c r="G111" s="18" t="s">
        <v>153</v>
      </c>
      <c r="H111" s="18" t="s">
        <v>851</v>
      </c>
      <c r="I111" s="18" t="s">
        <v>852</v>
      </c>
      <c r="J111" s="18" t="s">
        <v>853</v>
      </c>
      <c r="K111" s="18" t="s">
        <v>135</v>
      </c>
      <c r="L111" s="18" t="s">
        <v>42</v>
      </c>
      <c r="M111" s="18" t="s">
        <v>242</v>
      </c>
      <c r="N111" s="20" t="s">
        <v>276</v>
      </c>
      <c r="O111" s="20" t="s">
        <v>276</v>
      </c>
      <c r="P111" s="20" t="s">
        <v>276</v>
      </c>
      <c r="Q111" s="18">
        <v>23504</v>
      </c>
      <c r="R111" s="18">
        <v>84</v>
      </c>
      <c r="S111" s="18"/>
      <c r="T111" s="18"/>
      <c r="U111" s="18"/>
      <c r="V111" s="18">
        <v>0</v>
      </c>
      <c r="W111" s="18">
        <v>84</v>
      </c>
      <c r="X111" s="18">
        <v>1</v>
      </c>
      <c r="Y111" s="18"/>
      <c r="Z111" s="18"/>
    </row>
    <row r="112" spans="1:26" s="21" customFormat="1" ht="23.25" hidden="1" customHeight="1" x14ac:dyDescent="0.25">
      <c r="A112" s="18">
        <f t="shared" ref="A112:A143" si="4">A111+1</f>
        <v>98</v>
      </c>
      <c r="B112" s="18" t="s">
        <v>26</v>
      </c>
      <c r="C112" s="18" t="s">
        <v>27</v>
      </c>
      <c r="D112" s="18" t="s">
        <v>854</v>
      </c>
      <c r="E112" s="19" t="s">
        <v>855</v>
      </c>
      <c r="F112" s="18" t="s">
        <v>28</v>
      </c>
      <c r="G112" s="18" t="s">
        <v>240</v>
      </c>
      <c r="H112" s="18" t="s">
        <v>856</v>
      </c>
      <c r="I112" s="18" t="s">
        <v>857</v>
      </c>
      <c r="J112" s="18" t="s">
        <v>858</v>
      </c>
      <c r="K112" s="18" t="s">
        <v>98</v>
      </c>
      <c r="L112" s="18" t="s">
        <v>42</v>
      </c>
      <c r="M112" s="18" t="s">
        <v>242</v>
      </c>
      <c r="N112" s="20" t="s">
        <v>192</v>
      </c>
      <c r="O112" s="20" t="s">
        <v>192</v>
      </c>
      <c r="P112" s="20" t="s">
        <v>192</v>
      </c>
      <c r="Q112" s="18">
        <v>23484</v>
      </c>
      <c r="R112" s="18">
        <v>93</v>
      </c>
      <c r="S112" s="18"/>
      <c r="T112" s="18"/>
      <c r="U112" s="18"/>
      <c r="V112" s="18">
        <v>0</v>
      </c>
      <c r="W112" s="18">
        <v>93</v>
      </c>
      <c r="X112" s="18">
        <v>1</v>
      </c>
      <c r="Y112" s="18"/>
      <c r="Z112" s="18"/>
    </row>
    <row r="113" spans="1:26" s="21" customFormat="1" ht="23.25" hidden="1" customHeight="1" x14ac:dyDescent="0.25">
      <c r="A113" s="18">
        <f t="shared" si="4"/>
        <v>99</v>
      </c>
      <c r="B113" s="18" t="s">
        <v>26</v>
      </c>
      <c r="C113" s="18" t="s">
        <v>27</v>
      </c>
      <c r="D113" s="18" t="s">
        <v>859</v>
      </c>
      <c r="E113" s="19" t="s">
        <v>860</v>
      </c>
      <c r="F113" s="18" t="s">
        <v>34</v>
      </c>
      <c r="G113" s="18" t="s">
        <v>169</v>
      </c>
      <c r="H113" s="18" t="s">
        <v>861</v>
      </c>
      <c r="I113" s="18" t="s">
        <v>862</v>
      </c>
      <c r="J113" s="18" t="s">
        <v>863</v>
      </c>
      <c r="K113" s="18" t="s">
        <v>87</v>
      </c>
      <c r="L113" s="18" t="s">
        <v>40</v>
      </c>
      <c r="M113" s="18" t="s">
        <v>242</v>
      </c>
      <c r="N113" s="20" t="s">
        <v>88</v>
      </c>
      <c r="O113" s="20" t="s">
        <v>88</v>
      </c>
      <c r="P113" s="20" t="s">
        <v>88</v>
      </c>
      <c r="Q113" s="18">
        <v>15718</v>
      </c>
      <c r="R113" s="18">
        <v>89</v>
      </c>
      <c r="S113" s="18"/>
      <c r="T113" s="18"/>
      <c r="U113" s="18"/>
      <c r="V113" s="18">
        <v>2.5</v>
      </c>
      <c r="W113" s="18">
        <v>91.5</v>
      </c>
      <c r="X113" s="18">
        <v>1</v>
      </c>
      <c r="Y113" s="18"/>
      <c r="Z113" s="18"/>
    </row>
    <row r="114" spans="1:26" s="21" customFormat="1" ht="23.25" hidden="1" customHeight="1" x14ac:dyDescent="0.25">
      <c r="A114" s="18">
        <f t="shared" si="4"/>
        <v>100</v>
      </c>
      <c r="B114" s="18" t="s">
        <v>26</v>
      </c>
      <c r="C114" s="18" t="s">
        <v>27</v>
      </c>
      <c r="D114" s="18" t="s">
        <v>864</v>
      </c>
      <c r="E114" s="19" t="s">
        <v>865</v>
      </c>
      <c r="F114" s="18" t="s">
        <v>34</v>
      </c>
      <c r="G114" s="18" t="s">
        <v>866</v>
      </c>
      <c r="H114" s="18">
        <v>142895335</v>
      </c>
      <c r="I114" s="18" t="s">
        <v>867</v>
      </c>
      <c r="J114" s="18" t="s">
        <v>868</v>
      </c>
      <c r="K114" s="18" t="s">
        <v>364</v>
      </c>
      <c r="L114" s="18" t="s">
        <v>44</v>
      </c>
      <c r="M114" s="18" t="s">
        <v>242</v>
      </c>
      <c r="N114" s="20">
        <v>21.021999999999998</v>
      </c>
      <c r="O114" s="20">
        <v>21.021999999999998</v>
      </c>
      <c r="P114" s="20">
        <v>21.021999999999998</v>
      </c>
      <c r="Q114" s="18">
        <v>38711</v>
      </c>
      <c r="R114" s="18">
        <v>81</v>
      </c>
      <c r="S114" s="18"/>
      <c r="T114" s="18"/>
      <c r="U114" s="18"/>
      <c r="V114" s="18">
        <v>5</v>
      </c>
      <c r="W114" s="18">
        <v>86</v>
      </c>
      <c r="X114" s="18">
        <v>1</v>
      </c>
      <c r="Y114" s="18"/>
      <c r="Z114" s="18"/>
    </row>
    <row r="115" spans="1:26" s="21" customFormat="1" ht="23.25" hidden="1" customHeight="1" x14ac:dyDescent="0.25">
      <c r="A115" s="18">
        <f t="shared" si="4"/>
        <v>101</v>
      </c>
      <c r="B115" s="18" t="s">
        <v>26</v>
      </c>
      <c r="C115" s="18" t="s">
        <v>27</v>
      </c>
      <c r="D115" s="18" t="s">
        <v>869</v>
      </c>
      <c r="E115" s="19" t="s">
        <v>870</v>
      </c>
      <c r="F115" s="18" t="s">
        <v>34</v>
      </c>
      <c r="G115" s="18" t="s">
        <v>478</v>
      </c>
      <c r="H115" s="18" t="s">
        <v>871</v>
      </c>
      <c r="I115" s="18" t="s">
        <v>872</v>
      </c>
      <c r="J115" s="18" t="s">
        <v>873</v>
      </c>
      <c r="K115" s="18" t="s">
        <v>49</v>
      </c>
      <c r="L115" s="18" t="s">
        <v>29</v>
      </c>
      <c r="M115" s="18" t="s">
        <v>242</v>
      </c>
      <c r="N115" s="20">
        <v>13.000999999999999</v>
      </c>
      <c r="O115" s="20">
        <v>13.000999999999999</v>
      </c>
      <c r="P115" s="20">
        <v>13.000999999999999</v>
      </c>
      <c r="Q115" s="18">
        <v>15732</v>
      </c>
      <c r="R115" s="18">
        <v>81</v>
      </c>
      <c r="S115" s="18"/>
      <c r="T115" s="18"/>
      <c r="U115" s="18"/>
      <c r="V115" s="18">
        <v>7.5</v>
      </c>
      <c r="W115" s="18">
        <v>88.5</v>
      </c>
      <c r="X115" s="18">
        <v>1</v>
      </c>
      <c r="Y115" s="18"/>
      <c r="Z115" s="18"/>
    </row>
    <row r="116" spans="1:26" s="21" customFormat="1" ht="23.25" hidden="1" customHeight="1" x14ac:dyDescent="0.25">
      <c r="A116" s="18">
        <f t="shared" si="4"/>
        <v>102</v>
      </c>
      <c r="B116" s="18" t="s">
        <v>26</v>
      </c>
      <c r="C116" s="18" t="s">
        <v>27</v>
      </c>
      <c r="D116" s="18" t="s">
        <v>874</v>
      </c>
      <c r="E116" s="19" t="s">
        <v>875</v>
      </c>
      <c r="F116" s="18" t="s">
        <v>28</v>
      </c>
      <c r="G116" s="18" t="s">
        <v>876</v>
      </c>
      <c r="H116" s="18" t="s">
        <v>877</v>
      </c>
      <c r="I116" s="18" t="s">
        <v>878</v>
      </c>
      <c r="J116" s="18" t="s">
        <v>879</v>
      </c>
      <c r="K116" s="18" t="s">
        <v>114</v>
      </c>
      <c r="L116" s="18" t="s">
        <v>42</v>
      </c>
      <c r="M116" s="18" t="s">
        <v>242</v>
      </c>
      <c r="N116" s="20" t="s">
        <v>566</v>
      </c>
      <c r="O116" s="20" t="s">
        <v>566</v>
      </c>
      <c r="P116" s="20" t="s">
        <v>566</v>
      </c>
      <c r="Q116" s="18" t="s">
        <v>880</v>
      </c>
      <c r="R116" s="18">
        <v>81</v>
      </c>
      <c r="S116" s="18"/>
      <c r="T116" s="18"/>
      <c r="U116" s="18"/>
      <c r="V116" s="18">
        <v>0</v>
      </c>
      <c r="W116" s="18">
        <v>81</v>
      </c>
      <c r="X116" s="18">
        <v>1</v>
      </c>
      <c r="Y116" s="18"/>
      <c r="Z116" s="18"/>
    </row>
    <row r="117" spans="1:26" s="21" customFormat="1" ht="23.25" hidden="1" customHeight="1" x14ac:dyDescent="0.25">
      <c r="A117" s="18">
        <f t="shared" si="4"/>
        <v>103</v>
      </c>
      <c r="B117" s="18" t="s">
        <v>26</v>
      </c>
      <c r="C117" s="18" t="s">
        <v>27</v>
      </c>
      <c r="D117" s="18" t="s">
        <v>881</v>
      </c>
      <c r="E117" s="19" t="s">
        <v>882</v>
      </c>
      <c r="F117" s="18" t="s">
        <v>28</v>
      </c>
      <c r="G117" s="18" t="s">
        <v>73</v>
      </c>
      <c r="H117" s="18" t="s">
        <v>883</v>
      </c>
      <c r="I117" s="18" t="s">
        <v>884</v>
      </c>
      <c r="J117" s="18" t="s">
        <v>885</v>
      </c>
      <c r="K117" s="18" t="s">
        <v>886</v>
      </c>
      <c r="L117" s="18" t="s">
        <v>40</v>
      </c>
      <c r="M117" s="18" t="s">
        <v>242</v>
      </c>
      <c r="N117" s="20">
        <v>16.012</v>
      </c>
      <c r="O117" s="20">
        <v>16.012</v>
      </c>
      <c r="P117" s="20">
        <v>16.012</v>
      </c>
      <c r="Q117" s="18" t="s">
        <v>887</v>
      </c>
      <c r="R117" s="18">
        <v>89</v>
      </c>
      <c r="S117" s="18"/>
      <c r="T117" s="18"/>
      <c r="U117" s="18"/>
      <c r="V117" s="18">
        <v>2.5</v>
      </c>
      <c r="W117" s="18">
        <v>91.5</v>
      </c>
      <c r="X117" s="18">
        <v>1</v>
      </c>
      <c r="Y117" s="18"/>
      <c r="Z117" s="18"/>
    </row>
    <row r="118" spans="1:26" s="21" customFormat="1" ht="23.25" hidden="1" customHeight="1" x14ac:dyDescent="0.25">
      <c r="A118" s="18">
        <f t="shared" si="4"/>
        <v>104</v>
      </c>
      <c r="B118" s="18" t="s">
        <v>26</v>
      </c>
      <c r="C118" s="18" t="s">
        <v>27</v>
      </c>
      <c r="D118" s="18" t="s">
        <v>888</v>
      </c>
      <c r="E118" s="19" t="s">
        <v>889</v>
      </c>
      <c r="F118" s="18" t="s">
        <v>28</v>
      </c>
      <c r="G118" s="18" t="s">
        <v>198</v>
      </c>
      <c r="H118" s="18">
        <v>152231646</v>
      </c>
      <c r="I118" s="18" t="s">
        <v>890</v>
      </c>
      <c r="J118" s="18" t="s">
        <v>891</v>
      </c>
      <c r="K118" s="18" t="s">
        <v>892</v>
      </c>
      <c r="L118" s="18" t="s">
        <v>44</v>
      </c>
      <c r="M118" s="18" t="s">
        <v>242</v>
      </c>
      <c r="N118" s="20">
        <v>26.04</v>
      </c>
      <c r="O118" s="20">
        <v>26.04</v>
      </c>
      <c r="P118" s="20">
        <v>26.04</v>
      </c>
      <c r="Q118" s="18">
        <v>16655</v>
      </c>
      <c r="R118" s="18">
        <v>85</v>
      </c>
      <c r="S118" s="18"/>
      <c r="T118" s="18"/>
      <c r="U118" s="18"/>
      <c r="V118" s="18">
        <v>5</v>
      </c>
      <c r="W118" s="18">
        <v>90</v>
      </c>
      <c r="X118" s="18">
        <v>1</v>
      </c>
      <c r="Y118" s="18"/>
      <c r="Z118" s="18"/>
    </row>
    <row r="119" spans="1:26" s="21" customFormat="1" ht="23.25" hidden="1" customHeight="1" x14ac:dyDescent="0.25">
      <c r="A119" s="18">
        <f t="shared" si="4"/>
        <v>105</v>
      </c>
      <c r="B119" s="18" t="s">
        <v>26</v>
      </c>
      <c r="C119" s="18" t="s">
        <v>27</v>
      </c>
      <c r="D119" s="18" t="s">
        <v>893</v>
      </c>
      <c r="E119" s="19" t="s">
        <v>894</v>
      </c>
      <c r="F119" s="18" t="s">
        <v>28</v>
      </c>
      <c r="G119" s="18" t="s">
        <v>127</v>
      </c>
      <c r="H119" s="18" t="s">
        <v>895</v>
      </c>
      <c r="I119" s="18" t="s">
        <v>896</v>
      </c>
      <c r="J119" s="18" t="s">
        <v>897</v>
      </c>
      <c r="K119" s="18" t="s">
        <v>633</v>
      </c>
      <c r="L119" s="18" t="s">
        <v>40</v>
      </c>
      <c r="M119" s="18" t="s">
        <v>242</v>
      </c>
      <c r="N119" s="20" t="s">
        <v>634</v>
      </c>
      <c r="O119" s="20" t="s">
        <v>634</v>
      </c>
      <c r="P119" s="20" t="s">
        <v>634</v>
      </c>
      <c r="Q119" s="18" t="s">
        <v>898</v>
      </c>
      <c r="R119" s="18">
        <v>85</v>
      </c>
      <c r="S119" s="18"/>
      <c r="T119" s="18"/>
      <c r="U119" s="18"/>
      <c r="V119" s="18">
        <v>2.5</v>
      </c>
      <c r="W119" s="18">
        <v>87.5</v>
      </c>
      <c r="X119" s="18">
        <v>1</v>
      </c>
      <c r="Y119" s="18"/>
      <c r="Z119" s="18"/>
    </row>
    <row r="120" spans="1:26" s="21" customFormat="1" ht="23.25" hidden="1" customHeight="1" x14ac:dyDescent="0.25">
      <c r="A120" s="18">
        <f t="shared" si="4"/>
        <v>106</v>
      </c>
      <c r="B120" s="18" t="s">
        <v>26</v>
      </c>
      <c r="C120" s="18" t="s">
        <v>27</v>
      </c>
      <c r="D120" s="18" t="s">
        <v>899</v>
      </c>
      <c r="E120" s="19" t="s">
        <v>82</v>
      </c>
      <c r="F120" s="18" t="s">
        <v>28</v>
      </c>
      <c r="G120" s="18" t="s">
        <v>900</v>
      </c>
      <c r="H120" s="18">
        <v>113678748</v>
      </c>
      <c r="I120" s="18" t="s">
        <v>901</v>
      </c>
      <c r="J120" s="18" t="s">
        <v>902</v>
      </c>
      <c r="K120" s="18" t="s">
        <v>903</v>
      </c>
      <c r="L120" s="18" t="s">
        <v>29</v>
      </c>
      <c r="M120" s="18" t="s">
        <v>242</v>
      </c>
      <c r="N120" s="20">
        <v>23.012</v>
      </c>
      <c r="O120" s="20">
        <v>23.012</v>
      </c>
      <c r="P120" s="20">
        <v>23.012</v>
      </c>
      <c r="Q120" s="18" t="s">
        <v>904</v>
      </c>
      <c r="R120" s="18">
        <v>78</v>
      </c>
      <c r="S120" s="18"/>
      <c r="T120" s="18"/>
      <c r="U120" s="18"/>
      <c r="V120" s="18">
        <v>7.5</v>
      </c>
      <c r="W120" s="18">
        <v>85.5</v>
      </c>
      <c r="X120" s="18">
        <v>1</v>
      </c>
      <c r="Y120" s="18"/>
      <c r="Z120" s="18"/>
    </row>
    <row r="121" spans="1:26" s="21" customFormat="1" ht="23.25" hidden="1" customHeight="1" x14ac:dyDescent="0.25">
      <c r="A121" s="18">
        <f t="shared" si="4"/>
        <v>107</v>
      </c>
      <c r="B121" s="18" t="s">
        <v>26</v>
      </c>
      <c r="C121" s="18" t="s">
        <v>27</v>
      </c>
      <c r="D121" s="18" t="s">
        <v>905</v>
      </c>
      <c r="E121" s="19" t="s">
        <v>906</v>
      </c>
      <c r="F121" s="18" t="s">
        <v>28</v>
      </c>
      <c r="G121" s="18" t="s">
        <v>539</v>
      </c>
      <c r="H121" s="18" t="s">
        <v>907</v>
      </c>
      <c r="I121" s="18" t="s">
        <v>908</v>
      </c>
      <c r="J121" s="18" t="s">
        <v>909</v>
      </c>
      <c r="K121" s="18" t="s">
        <v>78</v>
      </c>
      <c r="L121" s="18" t="s">
        <v>42</v>
      </c>
      <c r="M121" s="18" t="s">
        <v>242</v>
      </c>
      <c r="N121" s="20" t="s">
        <v>79</v>
      </c>
      <c r="O121" s="20" t="s">
        <v>79</v>
      </c>
      <c r="P121" s="20" t="s">
        <v>79</v>
      </c>
      <c r="Q121" s="18" t="s">
        <v>910</v>
      </c>
      <c r="R121" s="18">
        <v>84</v>
      </c>
      <c r="S121" s="18"/>
      <c r="T121" s="18"/>
      <c r="U121" s="18"/>
      <c r="V121" s="18">
        <v>0</v>
      </c>
      <c r="W121" s="18">
        <v>84</v>
      </c>
      <c r="X121" s="18">
        <v>1</v>
      </c>
      <c r="Y121" s="18"/>
      <c r="Z121" s="18"/>
    </row>
    <row r="122" spans="1:26" s="21" customFormat="1" ht="23.25" hidden="1" customHeight="1" x14ac:dyDescent="0.25">
      <c r="A122" s="18">
        <f t="shared" si="4"/>
        <v>108</v>
      </c>
      <c r="B122" s="18" t="s">
        <v>26</v>
      </c>
      <c r="C122" s="18" t="s">
        <v>27</v>
      </c>
      <c r="D122" s="18" t="s">
        <v>911</v>
      </c>
      <c r="E122" s="19" t="s">
        <v>912</v>
      </c>
      <c r="F122" s="18" t="s">
        <v>28</v>
      </c>
      <c r="G122" s="18" t="s">
        <v>125</v>
      </c>
      <c r="H122" s="18">
        <v>135865798</v>
      </c>
      <c r="I122" s="18" t="s">
        <v>913</v>
      </c>
      <c r="J122" s="18" t="s">
        <v>914</v>
      </c>
      <c r="K122" s="18" t="s">
        <v>886</v>
      </c>
      <c r="L122" s="18" t="s">
        <v>40</v>
      </c>
      <c r="M122" s="18" t="s">
        <v>242</v>
      </c>
      <c r="N122" s="20">
        <v>16.010999999999999</v>
      </c>
      <c r="O122" s="20">
        <v>16.010999999999999</v>
      </c>
      <c r="P122" s="20">
        <v>16.010999999999999</v>
      </c>
      <c r="Q122" s="18">
        <v>16729</v>
      </c>
      <c r="R122" s="18">
        <v>90</v>
      </c>
      <c r="S122" s="18"/>
      <c r="T122" s="18"/>
      <c r="U122" s="18"/>
      <c r="V122" s="18">
        <v>2.5</v>
      </c>
      <c r="W122" s="18">
        <v>92.5</v>
      </c>
      <c r="X122" s="18">
        <v>1</v>
      </c>
      <c r="Y122" s="18"/>
      <c r="Z122" s="18"/>
    </row>
    <row r="123" spans="1:26" s="21" customFormat="1" ht="23.25" hidden="1" customHeight="1" x14ac:dyDescent="0.25">
      <c r="A123" s="18">
        <f t="shared" si="4"/>
        <v>109</v>
      </c>
      <c r="B123" s="18" t="s">
        <v>26</v>
      </c>
      <c r="C123" s="18" t="s">
        <v>27</v>
      </c>
      <c r="D123" s="18" t="s">
        <v>915</v>
      </c>
      <c r="E123" s="19" t="s">
        <v>916</v>
      </c>
      <c r="F123" s="18" t="s">
        <v>28</v>
      </c>
      <c r="G123" s="18" t="s">
        <v>917</v>
      </c>
      <c r="H123" s="18" t="s">
        <v>918</v>
      </c>
      <c r="I123" s="18" t="s">
        <v>919</v>
      </c>
      <c r="J123" s="18" t="s">
        <v>920</v>
      </c>
      <c r="K123" s="18" t="s">
        <v>921</v>
      </c>
      <c r="L123" s="18" t="s">
        <v>29</v>
      </c>
      <c r="M123" s="18" t="s">
        <v>30</v>
      </c>
      <c r="N123" s="20" t="s">
        <v>922</v>
      </c>
      <c r="O123" s="20" t="s">
        <v>922</v>
      </c>
      <c r="P123" s="20" t="s">
        <v>922</v>
      </c>
      <c r="Q123" s="18">
        <v>53617</v>
      </c>
      <c r="R123" s="18">
        <v>73</v>
      </c>
      <c r="S123" s="18"/>
      <c r="T123" s="18"/>
      <c r="U123" s="18"/>
      <c r="V123" s="18">
        <v>17.5</v>
      </c>
      <c r="W123" s="18">
        <v>90.5</v>
      </c>
      <c r="X123" s="18">
        <v>1</v>
      </c>
      <c r="Y123" s="18"/>
      <c r="Z123" s="18"/>
    </row>
    <row r="124" spans="1:26" s="21" customFormat="1" ht="23.25" hidden="1" customHeight="1" x14ac:dyDescent="0.25">
      <c r="A124" s="18">
        <f t="shared" si="4"/>
        <v>110</v>
      </c>
      <c r="B124" s="18" t="s">
        <v>26</v>
      </c>
      <c r="C124" s="18" t="s">
        <v>27</v>
      </c>
      <c r="D124" s="18" t="s">
        <v>923</v>
      </c>
      <c r="E124" s="19" t="s">
        <v>924</v>
      </c>
      <c r="F124" s="18" t="s">
        <v>28</v>
      </c>
      <c r="G124" s="18" t="s">
        <v>624</v>
      </c>
      <c r="H124" s="18" t="s">
        <v>925</v>
      </c>
      <c r="I124" s="18" t="s">
        <v>926</v>
      </c>
      <c r="J124" s="18" t="s">
        <v>927</v>
      </c>
      <c r="K124" s="18" t="s">
        <v>928</v>
      </c>
      <c r="L124" s="18" t="s">
        <v>29</v>
      </c>
      <c r="M124" s="18" t="s">
        <v>242</v>
      </c>
      <c r="N124" s="20">
        <v>21.018000000000001</v>
      </c>
      <c r="O124" s="20">
        <v>21.018000000000001</v>
      </c>
      <c r="P124" s="20">
        <v>21.018000000000001</v>
      </c>
      <c r="Q124" s="18">
        <v>16817</v>
      </c>
      <c r="R124" s="18">
        <v>74</v>
      </c>
      <c r="S124" s="18"/>
      <c r="T124" s="18"/>
      <c r="U124" s="18"/>
      <c r="V124" s="18">
        <v>7.5</v>
      </c>
      <c r="W124" s="18">
        <v>81.5</v>
      </c>
      <c r="X124" s="18">
        <v>1</v>
      </c>
      <c r="Y124" s="18"/>
      <c r="Z124" s="18"/>
    </row>
    <row r="125" spans="1:26" s="21" customFormat="1" ht="23.25" hidden="1" customHeight="1" x14ac:dyDescent="0.25">
      <c r="A125" s="18">
        <f t="shared" si="4"/>
        <v>111</v>
      </c>
      <c r="B125" s="18" t="s">
        <v>26</v>
      </c>
      <c r="C125" s="18" t="s">
        <v>27</v>
      </c>
      <c r="D125" s="18" t="s">
        <v>929</v>
      </c>
      <c r="E125" s="19" t="s">
        <v>930</v>
      </c>
      <c r="F125" s="18" t="s">
        <v>28</v>
      </c>
      <c r="G125" s="18" t="s">
        <v>63</v>
      </c>
      <c r="H125" s="18">
        <v>168612035</v>
      </c>
      <c r="I125" s="18" t="s">
        <v>931</v>
      </c>
      <c r="J125" s="18" t="s">
        <v>932</v>
      </c>
      <c r="K125" s="18" t="s">
        <v>933</v>
      </c>
      <c r="L125" s="18" t="s">
        <v>44</v>
      </c>
      <c r="M125" s="18" t="s">
        <v>242</v>
      </c>
      <c r="N125" s="20">
        <v>24.021000000000001</v>
      </c>
      <c r="O125" s="20">
        <v>24.021000000000001</v>
      </c>
      <c r="P125" s="20">
        <v>24.021000000000001</v>
      </c>
      <c r="Q125" s="18">
        <v>17062</v>
      </c>
      <c r="R125" s="18">
        <v>85</v>
      </c>
      <c r="S125" s="18"/>
      <c r="T125" s="18"/>
      <c r="U125" s="18"/>
      <c r="V125" s="18">
        <v>5</v>
      </c>
      <c r="W125" s="18">
        <v>90</v>
      </c>
      <c r="X125" s="18">
        <v>1</v>
      </c>
      <c r="Y125" s="18"/>
      <c r="Z125" s="18"/>
    </row>
    <row r="126" spans="1:26" s="21" customFormat="1" ht="23.25" hidden="1" customHeight="1" x14ac:dyDescent="0.25">
      <c r="A126" s="18">
        <f t="shared" si="4"/>
        <v>112</v>
      </c>
      <c r="B126" s="18" t="s">
        <v>26</v>
      </c>
      <c r="C126" s="18" t="s">
        <v>27</v>
      </c>
      <c r="D126" s="18" t="s">
        <v>939</v>
      </c>
      <c r="E126" s="19" t="s">
        <v>940</v>
      </c>
      <c r="F126" s="18" t="s">
        <v>28</v>
      </c>
      <c r="G126" s="18" t="s">
        <v>941</v>
      </c>
      <c r="H126" s="18">
        <v>142883174</v>
      </c>
      <c r="I126" s="18" t="s">
        <v>942</v>
      </c>
      <c r="J126" s="18" t="s">
        <v>943</v>
      </c>
      <c r="K126" s="18" t="s">
        <v>944</v>
      </c>
      <c r="L126" s="18" t="s">
        <v>44</v>
      </c>
      <c r="M126" s="18" t="s">
        <v>242</v>
      </c>
      <c r="N126" s="20">
        <v>21.036000000000001</v>
      </c>
      <c r="O126" s="20">
        <v>21.036000000000001</v>
      </c>
      <c r="P126" s="20">
        <v>21.036000000000001</v>
      </c>
      <c r="Q126" s="18">
        <v>17086</v>
      </c>
      <c r="R126" s="18">
        <v>77</v>
      </c>
      <c r="S126" s="18"/>
      <c r="T126" s="18"/>
      <c r="U126" s="18"/>
      <c r="V126" s="18">
        <v>5</v>
      </c>
      <c r="W126" s="18">
        <v>82</v>
      </c>
      <c r="X126" s="18">
        <v>1</v>
      </c>
      <c r="Y126" s="18"/>
      <c r="Z126" s="18"/>
    </row>
    <row r="127" spans="1:26" s="21" customFormat="1" ht="23.25" hidden="1" customHeight="1" x14ac:dyDescent="0.25">
      <c r="A127" s="18">
        <f t="shared" si="4"/>
        <v>113</v>
      </c>
      <c r="B127" s="18" t="s">
        <v>26</v>
      </c>
      <c r="C127" s="18" t="s">
        <v>27</v>
      </c>
      <c r="D127" s="18" t="s">
        <v>945</v>
      </c>
      <c r="E127" s="19" t="s">
        <v>946</v>
      </c>
      <c r="F127" s="18" t="s">
        <v>28</v>
      </c>
      <c r="G127" s="18" t="s">
        <v>947</v>
      </c>
      <c r="H127" s="18">
        <v>122245026</v>
      </c>
      <c r="I127" s="18" t="s">
        <v>948</v>
      </c>
      <c r="J127" s="18" t="s">
        <v>949</v>
      </c>
      <c r="K127" s="18" t="s">
        <v>950</v>
      </c>
      <c r="L127" s="18" t="s">
        <v>29</v>
      </c>
      <c r="M127" s="18" t="s">
        <v>30</v>
      </c>
      <c r="N127" s="20">
        <v>18.013999999999999</v>
      </c>
      <c r="O127" s="20">
        <v>18.013999999999999</v>
      </c>
      <c r="P127" s="20">
        <v>18.013999999999999</v>
      </c>
      <c r="Q127" s="18">
        <v>53634</v>
      </c>
      <c r="R127" s="18">
        <v>75</v>
      </c>
      <c r="S127" s="18"/>
      <c r="T127" s="18"/>
      <c r="U127" s="18"/>
      <c r="V127" s="18">
        <v>17.5</v>
      </c>
      <c r="W127" s="18">
        <v>92.5</v>
      </c>
      <c r="X127" s="18">
        <v>1</v>
      </c>
      <c r="Y127" s="18"/>
      <c r="Z127" s="18"/>
    </row>
    <row r="128" spans="1:26" s="21" customFormat="1" ht="23.25" hidden="1" customHeight="1" x14ac:dyDescent="0.25">
      <c r="A128" s="18">
        <f t="shared" si="4"/>
        <v>114</v>
      </c>
      <c r="B128" s="18" t="s">
        <v>26</v>
      </c>
      <c r="C128" s="18" t="s">
        <v>27</v>
      </c>
      <c r="D128" s="18" t="s">
        <v>951</v>
      </c>
      <c r="E128" s="19" t="s">
        <v>952</v>
      </c>
      <c r="F128" s="18" t="s">
        <v>28</v>
      </c>
      <c r="G128" s="18" t="s">
        <v>953</v>
      </c>
      <c r="H128" s="18">
        <v>152216071</v>
      </c>
      <c r="I128" s="18" t="s">
        <v>954</v>
      </c>
      <c r="J128" s="18" t="s">
        <v>955</v>
      </c>
      <c r="K128" s="18" t="s">
        <v>956</v>
      </c>
      <c r="L128" s="18" t="s">
        <v>44</v>
      </c>
      <c r="M128" s="18" t="s">
        <v>242</v>
      </c>
      <c r="N128" s="20">
        <v>26.010999999999999</v>
      </c>
      <c r="O128" s="20">
        <v>26.010999999999999</v>
      </c>
      <c r="P128" s="20">
        <v>26.010999999999999</v>
      </c>
      <c r="Q128" s="18">
        <v>17150</v>
      </c>
      <c r="R128" s="18">
        <v>78</v>
      </c>
      <c r="S128" s="18"/>
      <c r="T128" s="18"/>
      <c r="U128" s="18"/>
      <c r="V128" s="18">
        <v>5</v>
      </c>
      <c r="W128" s="18">
        <v>83</v>
      </c>
      <c r="X128" s="18">
        <v>1</v>
      </c>
      <c r="Y128" s="18"/>
      <c r="Z128" s="18"/>
    </row>
    <row r="129" spans="1:26" s="21" customFormat="1" ht="23.25" hidden="1" customHeight="1" x14ac:dyDescent="0.25">
      <c r="A129" s="18">
        <f t="shared" si="4"/>
        <v>115</v>
      </c>
      <c r="B129" s="18" t="s">
        <v>26</v>
      </c>
      <c r="C129" s="18" t="s">
        <v>27</v>
      </c>
      <c r="D129" s="18" t="s">
        <v>957</v>
      </c>
      <c r="E129" s="19" t="s">
        <v>958</v>
      </c>
      <c r="F129" s="18" t="s">
        <v>28</v>
      </c>
      <c r="G129" s="18" t="s">
        <v>959</v>
      </c>
      <c r="H129" s="18">
        <v>164630438</v>
      </c>
      <c r="I129" s="18" t="s">
        <v>960</v>
      </c>
      <c r="J129" s="18" t="s">
        <v>961</v>
      </c>
      <c r="K129" s="18" t="s">
        <v>962</v>
      </c>
      <c r="L129" s="18" t="s">
        <v>29</v>
      </c>
      <c r="M129" s="18" t="s">
        <v>242</v>
      </c>
      <c r="N129" s="20">
        <v>27.061</v>
      </c>
      <c r="O129" s="20">
        <v>27.061</v>
      </c>
      <c r="P129" s="20">
        <v>27.061</v>
      </c>
      <c r="Q129" s="18">
        <v>17230</v>
      </c>
      <c r="R129" s="18">
        <v>81</v>
      </c>
      <c r="S129" s="18"/>
      <c r="T129" s="18"/>
      <c r="U129" s="18"/>
      <c r="V129" s="18">
        <v>7.5</v>
      </c>
      <c r="W129" s="18">
        <v>88.5</v>
      </c>
      <c r="X129" s="18">
        <v>1</v>
      </c>
      <c r="Y129" s="18"/>
      <c r="Z129" s="18"/>
    </row>
    <row r="130" spans="1:26" s="21" customFormat="1" ht="23.25" hidden="1" customHeight="1" x14ac:dyDescent="0.25">
      <c r="A130" s="18">
        <f t="shared" si="4"/>
        <v>116</v>
      </c>
      <c r="B130" s="18" t="s">
        <v>26</v>
      </c>
      <c r="C130" s="18" t="s">
        <v>27</v>
      </c>
      <c r="D130" s="18" t="s">
        <v>963</v>
      </c>
      <c r="E130" s="19" t="s">
        <v>958</v>
      </c>
      <c r="F130" s="18" t="s">
        <v>28</v>
      </c>
      <c r="G130" s="18" t="s">
        <v>196</v>
      </c>
      <c r="H130" s="18" t="s">
        <v>964</v>
      </c>
      <c r="I130" s="18" t="s">
        <v>965</v>
      </c>
      <c r="J130" s="18" t="s">
        <v>966</v>
      </c>
      <c r="K130" s="18" t="s">
        <v>139</v>
      </c>
      <c r="L130" s="18" t="s">
        <v>42</v>
      </c>
      <c r="M130" s="18" t="s">
        <v>242</v>
      </c>
      <c r="N130" s="20" t="s">
        <v>407</v>
      </c>
      <c r="O130" s="20" t="s">
        <v>407</v>
      </c>
      <c r="P130" s="20" t="s">
        <v>407</v>
      </c>
      <c r="Q130" s="18">
        <v>39125</v>
      </c>
      <c r="R130" s="18">
        <v>82</v>
      </c>
      <c r="S130" s="18"/>
      <c r="T130" s="18"/>
      <c r="U130" s="18"/>
      <c r="V130" s="18">
        <v>0</v>
      </c>
      <c r="W130" s="18">
        <v>82</v>
      </c>
      <c r="X130" s="18">
        <v>1</v>
      </c>
      <c r="Y130" s="18"/>
      <c r="Z130" s="18"/>
    </row>
    <row r="131" spans="1:26" s="21" customFormat="1" ht="23.25" hidden="1" customHeight="1" x14ac:dyDescent="0.25">
      <c r="A131" s="18">
        <f t="shared" si="4"/>
        <v>117</v>
      </c>
      <c r="B131" s="18" t="s">
        <v>26</v>
      </c>
      <c r="C131" s="18" t="s">
        <v>27</v>
      </c>
      <c r="D131" s="18" t="s">
        <v>967</v>
      </c>
      <c r="E131" s="19" t="s">
        <v>968</v>
      </c>
      <c r="F131" s="18" t="s">
        <v>28</v>
      </c>
      <c r="G131" s="18" t="s">
        <v>234</v>
      </c>
      <c r="H131" s="18">
        <v>194647909</v>
      </c>
      <c r="I131" s="18" t="s">
        <v>969</v>
      </c>
      <c r="J131" s="18" t="s">
        <v>970</v>
      </c>
      <c r="K131" s="18" t="s">
        <v>971</v>
      </c>
      <c r="L131" s="18" t="s">
        <v>44</v>
      </c>
      <c r="M131" s="18" t="s">
        <v>242</v>
      </c>
      <c r="N131" s="20">
        <v>31.024999999999999</v>
      </c>
      <c r="O131" s="20">
        <v>31.024999999999999</v>
      </c>
      <c r="P131" s="20">
        <v>31.052</v>
      </c>
      <c r="Q131" s="18" t="s">
        <v>972</v>
      </c>
      <c r="R131" s="18">
        <v>75</v>
      </c>
      <c r="S131" s="18"/>
      <c r="T131" s="18"/>
      <c r="U131" s="18"/>
      <c r="V131" s="18">
        <v>5</v>
      </c>
      <c r="W131" s="18">
        <v>80</v>
      </c>
      <c r="X131" s="18">
        <v>1</v>
      </c>
      <c r="Y131" s="18"/>
      <c r="Z131" s="18"/>
    </row>
    <row r="132" spans="1:26" s="21" customFormat="1" ht="23.25" hidden="1" customHeight="1" x14ac:dyDescent="0.25">
      <c r="A132" s="18">
        <f t="shared" si="4"/>
        <v>118</v>
      </c>
      <c r="B132" s="18" t="s">
        <v>26</v>
      </c>
      <c r="C132" s="18" t="s">
        <v>27</v>
      </c>
      <c r="D132" s="18" t="s">
        <v>973</v>
      </c>
      <c r="E132" s="19" t="s">
        <v>974</v>
      </c>
      <c r="F132" s="18" t="s">
        <v>28</v>
      </c>
      <c r="G132" s="18" t="s">
        <v>975</v>
      </c>
      <c r="H132" s="18">
        <v>145864889</v>
      </c>
      <c r="I132" s="18" t="s">
        <v>976</v>
      </c>
      <c r="J132" s="18" t="s">
        <v>977</v>
      </c>
      <c r="K132" s="18" t="s">
        <v>978</v>
      </c>
      <c r="L132" s="18" t="s">
        <v>44</v>
      </c>
      <c r="M132" s="18" t="s">
        <v>242</v>
      </c>
      <c r="N132" s="20">
        <v>22.053000000000001</v>
      </c>
      <c r="O132" s="20">
        <v>22.053000000000001</v>
      </c>
      <c r="P132" s="20">
        <v>22.053000000000001</v>
      </c>
      <c r="Q132" s="18">
        <v>17467</v>
      </c>
      <c r="R132" s="18">
        <v>82</v>
      </c>
      <c r="S132" s="18"/>
      <c r="T132" s="18"/>
      <c r="U132" s="18"/>
      <c r="V132" s="18">
        <v>5</v>
      </c>
      <c r="W132" s="18">
        <v>87</v>
      </c>
      <c r="X132" s="18">
        <v>1</v>
      </c>
      <c r="Y132" s="18"/>
      <c r="Z132" s="18"/>
    </row>
    <row r="133" spans="1:26" s="21" customFormat="1" ht="23.25" hidden="1" customHeight="1" x14ac:dyDescent="0.25">
      <c r="A133" s="18">
        <f t="shared" si="4"/>
        <v>119</v>
      </c>
      <c r="B133" s="18" t="s">
        <v>26</v>
      </c>
      <c r="C133" s="18" t="s">
        <v>27</v>
      </c>
      <c r="D133" s="18" t="s">
        <v>979</v>
      </c>
      <c r="E133" s="19" t="s">
        <v>980</v>
      </c>
      <c r="F133" s="18" t="s">
        <v>28</v>
      </c>
      <c r="G133" s="18" t="s">
        <v>981</v>
      </c>
      <c r="H133" s="18">
        <v>152203152</v>
      </c>
      <c r="I133" s="18" t="s">
        <v>982</v>
      </c>
      <c r="J133" s="18" t="s">
        <v>983</v>
      </c>
      <c r="K133" s="18" t="s">
        <v>984</v>
      </c>
      <c r="L133" s="18" t="s">
        <v>40</v>
      </c>
      <c r="M133" s="18" t="s">
        <v>242</v>
      </c>
      <c r="N133" s="20">
        <v>26.001999999999999</v>
      </c>
      <c r="O133" s="20">
        <v>26.001999999999999</v>
      </c>
      <c r="P133" s="20">
        <v>26.001999999999999</v>
      </c>
      <c r="Q133" s="18">
        <v>49819</v>
      </c>
      <c r="R133" s="18">
        <v>90</v>
      </c>
      <c r="S133" s="18"/>
      <c r="T133" s="18"/>
      <c r="U133" s="18"/>
      <c r="V133" s="18">
        <v>2.5</v>
      </c>
      <c r="W133" s="18">
        <v>92.5</v>
      </c>
      <c r="X133" s="18">
        <v>1</v>
      </c>
      <c r="Y133" s="18"/>
      <c r="Z133" s="18"/>
    </row>
    <row r="134" spans="1:26" s="21" customFormat="1" ht="23.25" hidden="1" customHeight="1" x14ac:dyDescent="0.25">
      <c r="A134" s="18">
        <f t="shared" si="4"/>
        <v>120</v>
      </c>
      <c r="B134" s="18" t="s">
        <v>26</v>
      </c>
      <c r="C134" s="18" t="s">
        <v>27</v>
      </c>
      <c r="D134" s="18" t="s">
        <v>985</v>
      </c>
      <c r="E134" s="19" t="s">
        <v>986</v>
      </c>
      <c r="F134" s="18" t="s">
        <v>28</v>
      </c>
      <c r="G134" s="18" t="s">
        <v>234</v>
      </c>
      <c r="H134" s="18">
        <v>145842093</v>
      </c>
      <c r="I134" s="18" t="s">
        <v>987</v>
      </c>
      <c r="J134" s="18" t="s">
        <v>988</v>
      </c>
      <c r="K134" s="18" t="s">
        <v>978</v>
      </c>
      <c r="L134" s="18" t="s">
        <v>44</v>
      </c>
      <c r="M134" s="18" t="s">
        <v>242</v>
      </c>
      <c r="N134" s="20">
        <v>22.053000000000001</v>
      </c>
      <c r="O134" s="20">
        <v>22.053000000000001</v>
      </c>
      <c r="P134" s="20">
        <v>22.053000000000001</v>
      </c>
      <c r="Q134" s="18">
        <v>35332</v>
      </c>
      <c r="R134" s="18">
        <v>87</v>
      </c>
      <c r="S134" s="18"/>
      <c r="T134" s="18"/>
      <c r="U134" s="18"/>
      <c r="V134" s="18">
        <v>5</v>
      </c>
      <c r="W134" s="18">
        <v>92</v>
      </c>
      <c r="X134" s="18">
        <v>1</v>
      </c>
      <c r="Y134" s="18"/>
      <c r="Z134" s="18"/>
    </row>
    <row r="135" spans="1:26" s="21" customFormat="1" ht="23.25" hidden="1" customHeight="1" x14ac:dyDescent="0.25">
      <c r="A135" s="18">
        <f t="shared" si="4"/>
        <v>121</v>
      </c>
      <c r="B135" s="18" t="s">
        <v>26</v>
      </c>
      <c r="C135" s="18" t="s">
        <v>27</v>
      </c>
      <c r="D135" s="18" t="s">
        <v>989</v>
      </c>
      <c r="E135" s="19" t="s">
        <v>990</v>
      </c>
      <c r="F135" s="18" t="s">
        <v>28</v>
      </c>
      <c r="G135" s="18" t="s">
        <v>221</v>
      </c>
      <c r="H135" s="18">
        <v>122282355</v>
      </c>
      <c r="I135" s="18" t="s">
        <v>991</v>
      </c>
      <c r="J135" s="18" t="s">
        <v>992</v>
      </c>
      <c r="K135" s="18" t="s">
        <v>993</v>
      </c>
      <c r="L135" s="18" t="s">
        <v>29</v>
      </c>
      <c r="M135" s="18" t="s">
        <v>242</v>
      </c>
      <c r="N135" s="20">
        <v>18.030999999999999</v>
      </c>
      <c r="O135" s="20">
        <v>18.030999999999999</v>
      </c>
      <c r="P135" s="20">
        <v>18.030999999999999</v>
      </c>
      <c r="Q135" s="18">
        <v>53878</v>
      </c>
      <c r="R135" s="18">
        <v>76</v>
      </c>
      <c r="S135" s="18"/>
      <c r="T135" s="18"/>
      <c r="U135" s="18"/>
      <c r="V135" s="18">
        <v>7.5</v>
      </c>
      <c r="W135" s="18">
        <v>83.5</v>
      </c>
      <c r="X135" s="18">
        <v>1</v>
      </c>
      <c r="Y135" s="18"/>
      <c r="Z135" s="18"/>
    </row>
    <row r="136" spans="1:26" s="21" customFormat="1" ht="23.25" hidden="1" customHeight="1" x14ac:dyDescent="0.25">
      <c r="A136" s="18">
        <f t="shared" si="4"/>
        <v>122</v>
      </c>
      <c r="B136" s="18" t="s">
        <v>26</v>
      </c>
      <c r="C136" s="18" t="s">
        <v>27</v>
      </c>
      <c r="D136" s="18" t="s">
        <v>994</v>
      </c>
      <c r="E136" s="19" t="s">
        <v>995</v>
      </c>
      <c r="F136" s="18" t="s">
        <v>34</v>
      </c>
      <c r="G136" s="18" t="s">
        <v>478</v>
      </c>
      <c r="H136" s="18" t="s">
        <v>996</v>
      </c>
      <c r="I136" s="18" t="s">
        <v>997</v>
      </c>
      <c r="J136" s="18" t="s">
        <v>998</v>
      </c>
      <c r="K136" s="18" t="s">
        <v>180</v>
      </c>
      <c r="L136" s="18" t="s">
        <v>42</v>
      </c>
      <c r="M136" s="18" t="s">
        <v>242</v>
      </c>
      <c r="N136" s="20" t="s">
        <v>183</v>
      </c>
      <c r="O136" s="20" t="s">
        <v>183</v>
      </c>
      <c r="P136" s="20" t="s">
        <v>183</v>
      </c>
      <c r="Q136" s="18" t="s">
        <v>999</v>
      </c>
      <c r="R136" s="18">
        <v>80</v>
      </c>
      <c r="S136" s="18"/>
      <c r="T136" s="18"/>
      <c r="U136" s="18"/>
      <c r="V136" s="18">
        <v>0</v>
      </c>
      <c r="W136" s="18">
        <v>80</v>
      </c>
      <c r="X136" s="18">
        <v>1</v>
      </c>
      <c r="Y136" s="18"/>
      <c r="Z136" s="18"/>
    </row>
    <row r="137" spans="1:26" s="21" customFormat="1" ht="23.25" hidden="1" customHeight="1" x14ac:dyDescent="0.25">
      <c r="A137" s="18">
        <f t="shared" si="4"/>
        <v>123</v>
      </c>
      <c r="B137" s="18" t="s">
        <v>26</v>
      </c>
      <c r="C137" s="18" t="s">
        <v>27</v>
      </c>
      <c r="D137" s="18" t="s">
        <v>1000</v>
      </c>
      <c r="E137" s="19" t="s">
        <v>1001</v>
      </c>
      <c r="F137" s="18" t="s">
        <v>28</v>
      </c>
      <c r="G137" s="18" t="s">
        <v>1002</v>
      </c>
      <c r="H137" s="18">
        <v>168585783</v>
      </c>
      <c r="I137" s="18" t="s">
        <v>1003</v>
      </c>
      <c r="J137" s="18" t="s">
        <v>1004</v>
      </c>
      <c r="K137" s="18" t="s">
        <v>933</v>
      </c>
      <c r="L137" s="18" t="s">
        <v>44</v>
      </c>
      <c r="M137" s="18" t="s">
        <v>242</v>
      </c>
      <c r="N137" s="20">
        <v>24.021000000000001</v>
      </c>
      <c r="O137" s="20">
        <v>24.021000000000001</v>
      </c>
      <c r="P137" s="20">
        <v>24.021000000000001</v>
      </c>
      <c r="Q137" s="18">
        <v>17930</v>
      </c>
      <c r="R137" s="18">
        <v>86</v>
      </c>
      <c r="S137" s="18"/>
      <c r="T137" s="18"/>
      <c r="U137" s="18"/>
      <c r="V137" s="18">
        <v>5</v>
      </c>
      <c r="W137" s="18">
        <v>91</v>
      </c>
      <c r="X137" s="18">
        <v>1</v>
      </c>
      <c r="Y137" s="18"/>
      <c r="Z137" s="18"/>
    </row>
    <row r="138" spans="1:26" s="21" customFormat="1" ht="23.25" hidden="1" customHeight="1" x14ac:dyDescent="0.25">
      <c r="A138" s="18">
        <f t="shared" si="4"/>
        <v>124</v>
      </c>
      <c r="B138" s="18" t="s">
        <v>26</v>
      </c>
      <c r="C138" s="18" t="s">
        <v>27</v>
      </c>
      <c r="D138" s="18" t="s">
        <v>1005</v>
      </c>
      <c r="E138" s="19" t="s">
        <v>1006</v>
      </c>
      <c r="F138" s="18" t="s">
        <v>28</v>
      </c>
      <c r="G138" s="18" t="s">
        <v>1007</v>
      </c>
      <c r="H138" s="18" t="s">
        <v>1008</v>
      </c>
      <c r="I138" s="18" t="s">
        <v>1009</v>
      </c>
      <c r="J138" s="18" t="s">
        <v>1010</v>
      </c>
      <c r="K138" s="18" t="s">
        <v>92</v>
      </c>
      <c r="L138" s="18" t="s">
        <v>42</v>
      </c>
      <c r="M138" s="18" t="s">
        <v>242</v>
      </c>
      <c r="N138" s="20" t="s">
        <v>1011</v>
      </c>
      <c r="O138" s="20" t="s">
        <v>1011</v>
      </c>
      <c r="P138" s="20" t="s">
        <v>1011</v>
      </c>
      <c r="Q138" s="18">
        <v>39255</v>
      </c>
      <c r="R138" s="18">
        <v>90</v>
      </c>
      <c r="S138" s="18"/>
      <c r="T138" s="18"/>
      <c r="U138" s="18"/>
      <c r="V138" s="18">
        <v>0</v>
      </c>
      <c r="W138" s="18">
        <v>90</v>
      </c>
      <c r="X138" s="18">
        <v>1</v>
      </c>
      <c r="Y138" s="18"/>
      <c r="Z138" s="18"/>
    </row>
    <row r="139" spans="1:26" s="21" customFormat="1" ht="23.25" hidden="1" customHeight="1" x14ac:dyDescent="0.25">
      <c r="A139" s="18">
        <f t="shared" si="4"/>
        <v>125</v>
      </c>
      <c r="B139" s="18" t="s">
        <v>26</v>
      </c>
      <c r="C139" s="18" t="s">
        <v>27</v>
      </c>
      <c r="D139" s="18" t="s">
        <v>1012</v>
      </c>
      <c r="E139" s="19" t="s">
        <v>1013</v>
      </c>
      <c r="F139" s="18" t="s">
        <v>28</v>
      </c>
      <c r="G139" s="18" t="s">
        <v>704</v>
      </c>
      <c r="H139" s="18" t="s">
        <v>1014</v>
      </c>
      <c r="I139" s="18" t="s">
        <v>1015</v>
      </c>
      <c r="J139" s="18" t="s">
        <v>1016</v>
      </c>
      <c r="K139" s="18" t="s">
        <v>583</v>
      </c>
      <c r="L139" s="18" t="s">
        <v>40</v>
      </c>
      <c r="M139" s="18" t="s">
        <v>242</v>
      </c>
      <c r="N139" s="20">
        <v>22.010999999999999</v>
      </c>
      <c r="O139" s="20">
        <v>22.010999999999999</v>
      </c>
      <c r="P139" s="20">
        <v>22.010999999999999</v>
      </c>
      <c r="Q139" s="18">
        <v>18129</v>
      </c>
      <c r="R139" s="18">
        <v>90</v>
      </c>
      <c r="S139" s="18"/>
      <c r="T139" s="18"/>
      <c r="U139" s="18"/>
      <c r="V139" s="18">
        <v>2.5</v>
      </c>
      <c r="W139" s="18">
        <v>92.5</v>
      </c>
      <c r="X139" s="18">
        <v>1</v>
      </c>
      <c r="Y139" s="18"/>
      <c r="Z139" s="18"/>
    </row>
    <row r="140" spans="1:26" s="21" customFormat="1" ht="23.25" hidden="1" customHeight="1" x14ac:dyDescent="0.25">
      <c r="A140" s="18">
        <f t="shared" si="4"/>
        <v>126</v>
      </c>
      <c r="B140" s="18" t="s">
        <v>26</v>
      </c>
      <c r="C140" s="18" t="s">
        <v>27</v>
      </c>
      <c r="D140" s="18" t="s">
        <v>1017</v>
      </c>
      <c r="E140" s="19" t="s">
        <v>1018</v>
      </c>
      <c r="F140" s="18" t="s">
        <v>34</v>
      </c>
      <c r="G140" s="18" t="s">
        <v>1019</v>
      </c>
      <c r="H140" s="18" t="s">
        <v>1020</v>
      </c>
      <c r="I140" s="18" t="s">
        <v>1021</v>
      </c>
      <c r="J140" s="18" t="s">
        <v>1022</v>
      </c>
      <c r="K140" s="18" t="s">
        <v>137</v>
      </c>
      <c r="L140" s="18" t="s">
        <v>42</v>
      </c>
      <c r="M140" s="18" t="s">
        <v>242</v>
      </c>
      <c r="N140" s="20" t="s">
        <v>79</v>
      </c>
      <c r="O140" s="20" t="s">
        <v>79</v>
      </c>
      <c r="P140" s="20" t="s">
        <v>79</v>
      </c>
      <c r="Q140" s="18">
        <v>18219</v>
      </c>
      <c r="R140" s="18">
        <v>91</v>
      </c>
      <c r="S140" s="18"/>
      <c r="T140" s="18"/>
      <c r="U140" s="18"/>
      <c r="V140" s="18">
        <v>0</v>
      </c>
      <c r="W140" s="18">
        <v>91</v>
      </c>
      <c r="X140" s="18">
        <v>1</v>
      </c>
      <c r="Y140" s="18"/>
      <c r="Z140" s="18"/>
    </row>
    <row r="141" spans="1:26" s="21" customFormat="1" ht="23.25" hidden="1" customHeight="1" x14ac:dyDescent="0.25">
      <c r="A141" s="18">
        <f t="shared" si="4"/>
        <v>127</v>
      </c>
      <c r="B141" s="18" t="s">
        <v>26</v>
      </c>
      <c r="C141" s="18" t="s">
        <v>27</v>
      </c>
      <c r="D141" s="18" t="s">
        <v>1023</v>
      </c>
      <c r="E141" s="19" t="s">
        <v>1024</v>
      </c>
      <c r="F141" s="18" t="s">
        <v>28</v>
      </c>
      <c r="G141" s="18" t="s">
        <v>109</v>
      </c>
      <c r="H141" s="18">
        <v>184340461</v>
      </c>
      <c r="I141" s="18" t="s">
        <v>1025</v>
      </c>
      <c r="J141" s="18" t="s">
        <v>1026</v>
      </c>
      <c r="K141" s="18" t="s">
        <v>354</v>
      </c>
      <c r="L141" s="18" t="s">
        <v>40</v>
      </c>
      <c r="M141" s="18" t="s">
        <v>242</v>
      </c>
      <c r="N141" s="20">
        <v>30.04</v>
      </c>
      <c r="O141" s="20">
        <v>30.04</v>
      </c>
      <c r="P141" s="20">
        <v>30.04</v>
      </c>
      <c r="Q141" s="18">
        <v>47852</v>
      </c>
      <c r="R141" s="18">
        <v>83</v>
      </c>
      <c r="S141" s="18"/>
      <c r="T141" s="18"/>
      <c r="U141" s="18"/>
      <c r="V141" s="18">
        <v>2.5</v>
      </c>
      <c r="W141" s="18">
        <v>85.5</v>
      </c>
      <c r="X141" s="18">
        <v>1</v>
      </c>
      <c r="Y141" s="18"/>
      <c r="Z141" s="18"/>
    </row>
    <row r="142" spans="1:26" s="21" customFormat="1" ht="23.25" hidden="1" customHeight="1" x14ac:dyDescent="0.25">
      <c r="A142" s="18">
        <f t="shared" si="4"/>
        <v>128</v>
      </c>
      <c r="B142" s="18" t="s">
        <v>26</v>
      </c>
      <c r="C142" s="18" t="s">
        <v>27</v>
      </c>
      <c r="D142" s="18" t="s">
        <v>1027</v>
      </c>
      <c r="E142" s="19" t="s">
        <v>1028</v>
      </c>
      <c r="F142" s="18" t="s">
        <v>34</v>
      </c>
      <c r="G142" s="18" t="s">
        <v>1029</v>
      </c>
      <c r="H142" s="18">
        <v>125783838</v>
      </c>
      <c r="I142" s="18" t="s">
        <v>1030</v>
      </c>
      <c r="J142" s="18" t="s">
        <v>1031</v>
      </c>
      <c r="K142" s="18" t="s">
        <v>549</v>
      </c>
      <c r="L142" s="18" t="s">
        <v>40</v>
      </c>
      <c r="M142" s="18" t="s">
        <v>242</v>
      </c>
      <c r="N142" s="20">
        <v>19.013000000000002</v>
      </c>
      <c r="O142" s="20">
        <v>19.013000000000002</v>
      </c>
      <c r="P142" s="20">
        <v>19.013000000000002</v>
      </c>
      <c r="Q142" s="18">
        <v>30279</v>
      </c>
      <c r="R142" s="18">
        <v>80</v>
      </c>
      <c r="S142" s="18"/>
      <c r="T142" s="18"/>
      <c r="U142" s="18"/>
      <c r="V142" s="18">
        <v>2.5</v>
      </c>
      <c r="W142" s="18">
        <v>82.5</v>
      </c>
      <c r="X142" s="18">
        <v>1</v>
      </c>
      <c r="Y142" s="18"/>
      <c r="Z142" s="18"/>
    </row>
    <row r="143" spans="1:26" s="21" customFormat="1" ht="23.25" hidden="1" customHeight="1" x14ac:dyDescent="0.25">
      <c r="A143" s="18">
        <f t="shared" si="4"/>
        <v>129</v>
      </c>
      <c r="B143" s="18" t="s">
        <v>26</v>
      </c>
      <c r="C143" s="18" t="s">
        <v>27</v>
      </c>
      <c r="D143" s="18" t="s">
        <v>1032</v>
      </c>
      <c r="E143" s="19" t="s">
        <v>1033</v>
      </c>
      <c r="F143" s="18" t="s">
        <v>34</v>
      </c>
      <c r="G143" s="18" t="s">
        <v>876</v>
      </c>
      <c r="H143" s="18" t="s">
        <v>1034</v>
      </c>
      <c r="I143" s="18" t="s">
        <v>1035</v>
      </c>
      <c r="J143" s="18" t="s">
        <v>1036</v>
      </c>
      <c r="K143" s="18" t="s">
        <v>41</v>
      </c>
      <c r="L143" s="18" t="s">
        <v>42</v>
      </c>
      <c r="M143" s="18" t="s">
        <v>47</v>
      </c>
      <c r="N143" s="20" t="s">
        <v>1037</v>
      </c>
      <c r="O143" s="20" t="s">
        <v>1037</v>
      </c>
      <c r="P143" s="20" t="s">
        <v>1037</v>
      </c>
      <c r="Q143" s="18">
        <v>23961</v>
      </c>
      <c r="R143" s="18">
        <v>75</v>
      </c>
      <c r="S143" s="18"/>
      <c r="T143" s="18"/>
      <c r="U143" s="18"/>
      <c r="V143" s="18">
        <v>5</v>
      </c>
      <c r="W143" s="18">
        <v>80</v>
      </c>
      <c r="X143" s="18">
        <v>1</v>
      </c>
      <c r="Y143" s="18"/>
      <c r="Z143" s="18"/>
    </row>
    <row r="144" spans="1:26" s="21" customFormat="1" ht="23.25" hidden="1" customHeight="1" x14ac:dyDescent="0.25">
      <c r="A144" s="18">
        <f t="shared" ref="A144:A175" si="5">A143+1</f>
        <v>130</v>
      </c>
      <c r="B144" s="18" t="s">
        <v>26</v>
      </c>
      <c r="C144" s="18" t="s">
        <v>27</v>
      </c>
      <c r="D144" s="18" t="s">
        <v>1038</v>
      </c>
      <c r="E144" s="19" t="s">
        <v>1039</v>
      </c>
      <c r="F144" s="18" t="s">
        <v>34</v>
      </c>
      <c r="G144" s="18" t="s">
        <v>1040</v>
      </c>
      <c r="H144" s="18" t="s">
        <v>1041</v>
      </c>
      <c r="I144" s="18" t="s">
        <v>1042</v>
      </c>
      <c r="J144" s="18" t="s">
        <v>1043</v>
      </c>
      <c r="K144" s="18" t="s">
        <v>46</v>
      </c>
      <c r="L144" s="18" t="s">
        <v>42</v>
      </c>
      <c r="M144" s="18" t="s">
        <v>242</v>
      </c>
      <c r="N144" s="20" t="s">
        <v>48</v>
      </c>
      <c r="O144" s="20" t="s">
        <v>48</v>
      </c>
      <c r="P144" s="20" t="s">
        <v>48</v>
      </c>
      <c r="Q144" s="18">
        <v>44239</v>
      </c>
      <c r="R144" s="18">
        <v>82</v>
      </c>
      <c r="S144" s="18"/>
      <c r="T144" s="18"/>
      <c r="U144" s="18"/>
      <c r="V144" s="18">
        <v>0</v>
      </c>
      <c r="W144" s="18">
        <v>82</v>
      </c>
      <c r="X144" s="18">
        <v>1</v>
      </c>
      <c r="Y144" s="18"/>
      <c r="Z144" s="18"/>
    </row>
    <row r="145" spans="1:26" s="21" customFormat="1" ht="23.25" hidden="1" customHeight="1" x14ac:dyDescent="0.25">
      <c r="A145" s="18">
        <f t="shared" si="5"/>
        <v>131</v>
      </c>
      <c r="B145" s="18" t="s">
        <v>26</v>
      </c>
      <c r="C145" s="18" t="s">
        <v>27</v>
      </c>
      <c r="D145" s="18" t="s">
        <v>1044</v>
      </c>
      <c r="E145" s="19" t="s">
        <v>1045</v>
      </c>
      <c r="F145" s="18" t="s">
        <v>28</v>
      </c>
      <c r="G145" s="18" t="s">
        <v>195</v>
      </c>
      <c r="H145" s="18" t="s">
        <v>1046</v>
      </c>
      <c r="I145" s="18" t="s">
        <v>1047</v>
      </c>
      <c r="J145" s="18" t="s">
        <v>1048</v>
      </c>
      <c r="K145" s="18" t="s">
        <v>1049</v>
      </c>
      <c r="L145" s="18" t="s">
        <v>40</v>
      </c>
      <c r="M145" s="18" t="s">
        <v>242</v>
      </c>
      <c r="N145" s="20">
        <v>21.074000000000002</v>
      </c>
      <c r="O145" s="20">
        <v>21.074000000000002</v>
      </c>
      <c r="P145" s="20">
        <v>21.074000000000002</v>
      </c>
      <c r="Q145" s="18">
        <v>25392</v>
      </c>
      <c r="R145" s="18">
        <v>89</v>
      </c>
      <c r="S145" s="18"/>
      <c r="T145" s="18"/>
      <c r="U145" s="18"/>
      <c r="V145" s="18">
        <v>2.5</v>
      </c>
      <c r="W145" s="18">
        <v>91.5</v>
      </c>
      <c r="X145" s="18">
        <v>1</v>
      </c>
      <c r="Y145" s="18"/>
      <c r="Z145" s="18"/>
    </row>
    <row r="146" spans="1:26" s="21" customFormat="1" ht="23.25" hidden="1" customHeight="1" x14ac:dyDescent="0.25">
      <c r="A146" s="18">
        <f t="shared" si="5"/>
        <v>132</v>
      </c>
      <c r="B146" s="18" t="s">
        <v>26</v>
      </c>
      <c r="C146" s="18" t="s">
        <v>27</v>
      </c>
      <c r="D146" s="18" t="s">
        <v>1050</v>
      </c>
      <c r="E146" s="19" t="s">
        <v>1051</v>
      </c>
      <c r="F146" s="18" t="s">
        <v>34</v>
      </c>
      <c r="G146" s="18" t="s">
        <v>1052</v>
      </c>
      <c r="H146" s="18" t="s">
        <v>1053</v>
      </c>
      <c r="I146" s="18" t="s">
        <v>1054</v>
      </c>
      <c r="J146" s="18" t="s">
        <v>1055</v>
      </c>
      <c r="K146" s="18" t="s">
        <v>137</v>
      </c>
      <c r="L146" s="18" t="s">
        <v>42</v>
      </c>
      <c r="M146" s="18" t="s">
        <v>242</v>
      </c>
      <c r="N146" s="20" t="s">
        <v>1056</v>
      </c>
      <c r="O146" s="20" t="s">
        <v>1056</v>
      </c>
      <c r="P146" s="20" t="s">
        <v>1056</v>
      </c>
      <c r="Q146" s="18">
        <v>26318</v>
      </c>
      <c r="R146" s="18">
        <v>86</v>
      </c>
      <c r="S146" s="18"/>
      <c r="T146" s="18"/>
      <c r="U146" s="18"/>
      <c r="V146" s="18">
        <v>0</v>
      </c>
      <c r="W146" s="18">
        <v>86</v>
      </c>
      <c r="X146" s="18">
        <v>1</v>
      </c>
      <c r="Y146" s="18"/>
      <c r="Z146" s="18"/>
    </row>
    <row r="147" spans="1:26" s="21" customFormat="1" ht="23.25" hidden="1" customHeight="1" x14ac:dyDescent="0.25">
      <c r="A147" s="18">
        <f t="shared" si="5"/>
        <v>133</v>
      </c>
      <c r="B147" s="18" t="s">
        <v>26</v>
      </c>
      <c r="C147" s="18" t="s">
        <v>27</v>
      </c>
      <c r="D147" s="18" t="s">
        <v>1057</v>
      </c>
      <c r="E147" s="19" t="s">
        <v>1058</v>
      </c>
      <c r="F147" s="18" t="s">
        <v>34</v>
      </c>
      <c r="G147" s="18" t="s">
        <v>1002</v>
      </c>
      <c r="H147" s="18">
        <v>125806175</v>
      </c>
      <c r="I147" s="18" t="s">
        <v>1059</v>
      </c>
      <c r="J147" s="18" t="s">
        <v>1060</v>
      </c>
      <c r="K147" s="18" t="s">
        <v>549</v>
      </c>
      <c r="L147" s="18" t="s">
        <v>40</v>
      </c>
      <c r="M147" s="18" t="s">
        <v>242</v>
      </c>
      <c r="N147" s="20">
        <v>19.013000000000002</v>
      </c>
      <c r="O147" s="20">
        <v>19.013000000000002</v>
      </c>
      <c r="P147" s="20">
        <v>19.013000000000002</v>
      </c>
      <c r="Q147" s="18">
        <v>25586</v>
      </c>
      <c r="R147" s="18">
        <v>85</v>
      </c>
      <c r="S147" s="18"/>
      <c r="T147" s="18"/>
      <c r="U147" s="18"/>
      <c r="V147" s="18">
        <v>2.5</v>
      </c>
      <c r="W147" s="18">
        <v>87.5</v>
      </c>
      <c r="X147" s="18">
        <v>1</v>
      </c>
      <c r="Y147" s="18"/>
      <c r="Z147" s="18"/>
    </row>
    <row r="148" spans="1:26" s="21" customFormat="1" ht="23.25" hidden="1" customHeight="1" x14ac:dyDescent="0.25">
      <c r="A148" s="18">
        <f t="shared" si="5"/>
        <v>134</v>
      </c>
      <c r="B148" s="18" t="s">
        <v>26</v>
      </c>
      <c r="C148" s="18" t="s">
        <v>27</v>
      </c>
      <c r="D148" s="18" t="s">
        <v>1061</v>
      </c>
      <c r="E148" s="19" t="s">
        <v>1062</v>
      </c>
      <c r="F148" s="18" t="s">
        <v>28</v>
      </c>
      <c r="G148" s="18" t="s">
        <v>178</v>
      </c>
      <c r="H148" s="18">
        <v>174599441</v>
      </c>
      <c r="I148" s="18" t="s">
        <v>1063</v>
      </c>
      <c r="J148" s="18" t="s">
        <v>1064</v>
      </c>
      <c r="K148" s="18" t="s">
        <v>1065</v>
      </c>
      <c r="L148" s="18" t="s">
        <v>44</v>
      </c>
      <c r="M148" s="18" t="s">
        <v>242</v>
      </c>
      <c r="N148" s="20">
        <v>28.114999999999998</v>
      </c>
      <c r="O148" s="20">
        <v>28.114999999999998</v>
      </c>
      <c r="P148" s="20">
        <v>28.114999999999998</v>
      </c>
      <c r="Q148" s="18">
        <v>51396</v>
      </c>
      <c r="R148" s="18">
        <v>77</v>
      </c>
      <c r="S148" s="18"/>
      <c r="T148" s="18"/>
      <c r="U148" s="18"/>
      <c r="V148" s="18">
        <v>5</v>
      </c>
      <c r="W148" s="18">
        <v>82</v>
      </c>
      <c r="X148" s="18">
        <v>1</v>
      </c>
      <c r="Y148" s="18"/>
      <c r="Z148" s="18"/>
    </row>
    <row r="149" spans="1:26" s="21" customFormat="1" ht="23.25" hidden="1" customHeight="1" x14ac:dyDescent="0.25">
      <c r="A149" s="18">
        <f t="shared" si="5"/>
        <v>135</v>
      </c>
      <c r="B149" s="18" t="s">
        <v>26</v>
      </c>
      <c r="C149" s="18" t="s">
        <v>27</v>
      </c>
      <c r="D149" s="18" t="s">
        <v>1066</v>
      </c>
      <c r="E149" s="19" t="s">
        <v>1067</v>
      </c>
      <c r="F149" s="18" t="s">
        <v>28</v>
      </c>
      <c r="G149" s="18" t="s">
        <v>1068</v>
      </c>
      <c r="H149" s="18">
        <v>142952697</v>
      </c>
      <c r="I149" s="18" t="s">
        <v>1069</v>
      </c>
      <c r="J149" s="18" t="s">
        <v>1070</v>
      </c>
      <c r="K149" s="18" t="s">
        <v>364</v>
      </c>
      <c r="L149" s="18" t="s">
        <v>40</v>
      </c>
      <c r="M149" s="18" t="s">
        <v>242</v>
      </c>
      <c r="N149" s="20">
        <v>21.013999999999999</v>
      </c>
      <c r="O149" s="20">
        <v>21.013999999999999</v>
      </c>
      <c r="P149" s="20">
        <v>21.013999999999999</v>
      </c>
      <c r="Q149" s="18">
        <v>25605</v>
      </c>
      <c r="R149" s="18">
        <v>83</v>
      </c>
      <c r="S149" s="18"/>
      <c r="T149" s="18"/>
      <c r="U149" s="18"/>
      <c r="V149" s="18">
        <v>2.5</v>
      </c>
      <c r="W149" s="18">
        <v>85.5</v>
      </c>
      <c r="X149" s="18">
        <v>1</v>
      </c>
      <c r="Y149" s="18"/>
      <c r="Z149" s="18"/>
    </row>
    <row r="150" spans="1:26" s="21" customFormat="1" ht="23.25" hidden="1" customHeight="1" x14ac:dyDescent="0.25">
      <c r="A150" s="18">
        <f t="shared" si="5"/>
        <v>136</v>
      </c>
      <c r="B150" s="18" t="s">
        <v>26</v>
      </c>
      <c r="C150" s="18" t="s">
        <v>27</v>
      </c>
      <c r="D150" s="18" t="s">
        <v>1071</v>
      </c>
      <c r="E150" s="19" t="s">
        <v>1072</v>
      </c>
      <c r="F150" s="18" t="s">
        <v>34</v>
      </c>
      <c r="G150" s="18" t="s">
        <v>68</v>
      </c>
      <c r="H150" s="18" t="s">
        <v>1073</v>
      </c>
      <c r="I150" s="18" t="s">
        <v>1074</v>
      </c>
      <c r="J150" s="18" t="s">
        <v>1075</v>
      </c>
      <c r="K150" s="18" t="s">
        <v>46</v>
      </c>
      <c r="L150" s="18" t="s">
        <v>42</v>
      </c>
      <c r="M150" s="18" t="s">
        <v>242</v>
      </c>
      <c r="N150" s="20" t="s">
        <v>1076</v>
      </c>
      <c r="O150" s="20" t="s">
        <v>1076</v>
      </c>
      <c r="P150" s="20" t="s">
        <v>1076</v>
      </c>
      <c r="Q150" s="18">
        <v>36068</v>
      </c>
      <c r="R150" s="18">
        <v>85</v>
      </c>
      <c r="S150" s="18"/>
      <c r="T150" s="18"/>
      <c r="U150" s="18"/>
      <c r="V150" s="18">
        <v>0</v>
      </c>
      <c r="W150" s="18">
        <v>85</v>
      </c>
      <c r="X150" s="18">
        <v>1</v>
      </c>
      <c r="Y150" s="18"/>
      <c r="Z150" s="18"/>
    </row>
    <row r="151" spans="1:26" s="21" customFormat="1" ht="23.25" hidden="1" customHeight="1" x14ac:dyDescent="0.25">
      <c r="A151" s="18">
        <f t="shared" si="5"/>
        <v>137</v>
      </c>
      <c r="B151" s="18" t="s">
        <v>26</v>
      </c>
      <c r="C151" s="18" t="s">
        <v>27</v>
      </c>
      <c r="D151" s="18" t="s">
        <v>1077</v>
      </c>
      <c r="E151" s="19" t="s">
        <v>1078</v>
      </c>
      <c r="F151" s="18" t="s">
        <v>34</v>
      </c>
      <c r="G151" s="18" t="s">
        <v>97</v>
      </c>
      <c r="H151" s="18" t="s">
        <v>1079</v>
      </c>
      <c r="I151" s="18" t="s">
        <v>1080</v>
      </c>
      <c r="J151" s="18" t="s">
        <v>1081</v>
      </c>
      <c r="K151" s="18" t="s">
        <v>121</v>
      </c>
      <c r="L151" s="18" t="s">
        <v>42</v>
      </c>
      <c r="M151" s="18" t="s">
        <v>242</v>
      </c>
      <c r="N151" s="20" t="s">
        <v>378</v>
      </c>
      <c r="O151" s="20" t="s">
        <v>378</v>
      </c>
      <c r="P151" s="20" t="s">
        <v>378</v>
      </c>
      <c r="Q151" s="18">
        <v>41472</v>
      </c>
      <c r="R151" s="18">
        <v>91</v>
      </c>
      <c r="S151" s="18"/>
      <c r="T151" s="18"/>
      <c r="U151" s="18"/>
      <c r="V151" s="18">
        <v>0</v>
      </c>
      <c r="W151" s="18">
        <v>91</v>
      </c>
      <c r="X151" s="18">
        <v>1</v>
      </c>
      <c r="Y151" s="18"/>
      <c r="Z151" s="18"/>
    </row>
    <row r="152" spans="1:26" s="21" customFormat="1" ht="23.25" hidden="1" customHeight="1" x14ac:dyDescent="0.25">
      <c r="A152" s="18">
        <f t="shared" si="5"/>
        <v>138</v>
      </c>
      <c r="B152" s="18" t="s">
        <v>26</v>
      </c>
      <c r="C152" s="18" t="s">
        <v>27</v>
      </c>
      <c r="D152" s="18" t="s">
        <v>1082</v>
      </c>
      <c r="E152" s="19" t="s">
        <v>1083</v>
      </c>
      <c r="F152" s="18" t="s">
        <v>28</v>
      </c>
      <c r="G152" s="18" t="s">
        <v>472</v>
      </c>
      <c r="H152" s="18" t="s">
        <v>1084</v>
      </c>
      <c r="I152" s="18" t="s">
        <v>1085</v>
      </c>
      <c r="J152" s="18" t="s">
        <v>1086</v>
      </c>
      <c r="K152" s="18" t="s">
        <v>135</v>
      </c>
      <c r="L152" s="18" t="s">
        <v>42</v>
      </c>
      <c r="M152" s="18" t="s">
        <v>242</v>
      </c>
      <c r="N152" s="20" t="s">
        <v>276</v>
      </c>
      <c r="O152" s="20" t="s">
        <v>276</v>
      </c>
      <c r="P152" s="20" t="s">
        <v>276</v>
      </c>
      <c r="Q152" s="18">
        <v>25835</v>
      </c>
      <c r="R152" s="18">
        <v>85</v>
      </c>
      <c r="S152" s="18"/>
      <c r="T152" s="18"/>
      <c r="U152" s="18"/>
      <c r="V152" s="18">
        <v>0</v>
      </c>
      <c r="W152" s="18">
        <v>85</v>
      </c>
      <c r="X152" s="18">
        <v>1</v>
      </c>
      <c r="Y152" s="18"/>
      <c r="Z152" s="18"/>
    </row>
    <row r="153" spans="1:26" s="21" customFormat="1" ht="23.25" hidden="1" customHeight="1" x14ac:dyDescent="0.25">
      <c r="A153" s="18">
        <f t="shared" si="5"/>
        <v>139</v>
      </c>
      <c r="B153" s="18" t="s">
        <v>26</v>
      </c>
      <c r="C153" s="18" t="s">
        <v>27</v>
      </c>
      <c r="D153" s="18" t="s">
        <v>1087</v>
      </c>
      <c r="E153" s="19" t="s">
        <v>1088</v>
      </c>
      <c r="F153" s="18" t="s">
        <v>28</v>
      </c>
      <c r="G153" s="18" t="s">
        <v>1089</v>
      </c>
      <c r="H153" s="18" t="s">
        <v>1090</v>
      </c>
      <c r="I153" s="18" t="s">
        <v>1091</v>
      </c>
      <c r="J153" s="18" t="s">
        <v>1092</v>
      </c>
      <c r="K153" s="18" t="s">
        <v>1093</v>
      </c>
      <c r="L153" s="18" t="s">
        <v>40</v>
      </c>
      <c r="M153" s="18" t="s">
        <v>242</v>
      </c>
      <c r="N153" s="20">
        <v>12.01</v>
      </c>
      <c r="O153" s="20">
        <v>12.01</v>
      </c>
      <c r="P153" s="20">
        <v>12.01</v>
      </c>
      <c r="Q153" s="18">
        <v>53327</v>
      </c>
      <c r="R153" s="18">
        <v>85</v>
      </c>
      <c r="S153" s="18"/>
      <c r="T153" s="18"/>
      <c r="U153" s="18"/>
      <c r="V153" s="18">
        <v>2.5</v>
      </c>
      <c r="W153" s="18">
        <v>87.5</v>
      </c>
      <c r="X153" s="18">
        <v>1</v>
      </c>
      <c r="Y153" s="18"/>
      <c r="Z153" s="18"/>
    </row>
    <row r="154" spans="1:26" s="21" customFormat="1" ht="23.25" hidden="1" customHeight="1" x14ac:dyDescent="0.25">
      <c r="A154" s="18">
        <f t="shared" si="5"/>
        <v>140</v>
      </c>
      <c r="B154" s="18" t="s">
        <v>26</v>
      </c>
      <c r="C154" s="18" t="s">
        <v>27</v>
      </c>
      <c r="D154" s="18" t="s">
        <v>1094</v>
      </c>
      <c r="E154" s="19" t="s">
        <v>1095</v>
      </c>
      <c r="F154" s="18" t="s">
        <v>28</v>
      </c>
      <c r="G154" s="18" t="s">
        <v>168</v>
      </c>
      <c r="H154" s="18">
        <v>152223374</v>
      </c>
      <c r="I154" s="18" t="s">
        <v>1096</v>
      </c>
      <c r="J154" s="18" t="s">
        <v>1097</v>
      </c>
      <c r="K154" s="18" t="s">
        <v>1098</v>
      </c>
      <c r="L154" s="18" t="s">
        <v>44</v>
      </c>
      <c r="M154" s="18" t="s">
        <v>242</v>
      </c>
      <c r="N154" s="20">
        <v>26.024999999999999</v>
      </c>
      <c r="O154" s="20">
        <v>26.024999999999999</v>
      </c>
      <c r="P154" s="20">
        <v>26.024999999999999</v>
      </c>
      <c r="Q154" s="18">
        <v>25858</v>
      </c>
      <c r="R154" s="18">
        <v>88</v>
      </c>
      <c r="S154" s="18"/>
      <c r="T154" s="18"/>
      <c r="U154" s="18"/>
      <c r="V154" s="18">
        <v>5</v>
      </c>
      <c r="W154" s="18">
        <v>93</v>
      </c>
      <c r="X154" s="18">
        <v>1</v>
      </c>
      <c r="Y154" s="18"/>
      <c r="Z154" s="18"/>
    </row>
    <row r="155" spans="1:26" s="21" customFormat="1" ht="23.25" hidden="1" customHeight="1" x14ac:dyDescent="0.25">
      <c r="A155" s="18">
        <f t="shared" si="5"/>
        <v>141</v>
      </c>
      <c r="B155" s="18" t="s">
        <v>26</v>
      </c>
      <c r="C155" s="18" t="s">
        <v>27</v>
      </c>
      <c r="D155" s="18" t="s">
        <v>1099</v>
      </c>
      <c r="E155" s="19" t="s">
        <v>177</v>
      </c>
      <c r="F155" s="18" t="s">
        <v>28</v>
      </c>
      <c r="G155" s="18" t="s">
        <v>149</v>
      </c>
      <c r="H155" s="18">
        <v>152231279</v>
      </c>
      <c r="I155" s="18" t="s">
        <v>1100</v>
      </c>
      <c r="J155" s="18" t="s">
        <v>1101</v>
      </c>
      <c r="K155" s="18" t="s">
        <v>892</v>
      </c>
      <c r="L155" s="18" t="s">
        <v>44</v>
      </c>
      <c r="M155" s="18" t="s">
        <v>242</v>
      </c>
      <c r="N155" s="20">
        <v>26.041</v>
      </c>
      <c r="O155" s="20">
        <v>26.041</v>
      </c>
      <c r="P155" s="20">
        <v>26.041</v>
      </c>
      <c r="Q155" s="18">
        <v>25960</v>
      </c>
      <c r="R155" s="18">
        <v>87</v>
      </c>
      <c r="S155" s="18"/>
      <c r="T155" s="18"/>
      <c r="U155" s="18"/>
      <c r="V155" s="18">
        <v>5</v>
      </c>
      <c r="W155" s="18">
        <v>92</v>
      </c>
      <c r="X155" s="18">
        <v>1</v>
      </c>
      <c r="Y155" s="18"/>
      <c r="Z155" s="18"/>
    </row>
    <row r="156" spans="1:26" s="21" customFormat="1" ht="23.25" hidden="1" customHeight="1" x14ac:dyDescent="0.25">
      <c r="A156" s="18">
        <f t="shared" si="5"/>
        <v>142</v>
      </c>
      <c r="B156" s="18" t="s">
        <v>26</v>
      </c>
      <c r="C156" s="18" t="s">
        <v>27</v>
      </c>
      <c r="D156" s="18" t="s">
        <v>1102</v>
      </c>
      <c r="E156" s="19" t="s">
        <v>1103</v>
      </c>
      <c r="F156" s="18" t="s">
        <v>28</v>
      </c>
      <c r="G156" s="18" t="s">
        <v>209</v>
      </c>
      <c r="H156" s="18" t="s">
        <v>1104</v>
      </c>
      <c r="I156" s="18" t="s">
        <v>1105</v>
      </c>
      <c r="J156" s="18" t="s">
        <v>1106</v>
      </c>
      <c r="K156" s="18" t="s">
        <v>139</v>
      </c>
      <c r="L156" s="18" t="s">
        <v>42</v>
      </c>
      <c r="M156" s="18" t="s">
        <v>242</v>
      </c>
      <c r="N156" s="20" t="s">
        <v>102</v>
      </c>
      <c r="O156" s="20" t="s">
        <v>102</v>
      </c>
      <c r="P156" s="20" t="s">
        <v>102</v>
      </c>
      <c r="Q156" s="18">
        <v>25984</v>
      </c>
      <c r="R156" s="18">
        <v>86</v>
      </c>
      <c r="S156" s="18"/>
      <c r="T156" s="18"/>
      <c r="U156" s="18"/>
      <c r="V156" s="18">
        <v>0</v>
      </c>
      <c r="W156" s="18">
        <v>86</v>
      </c>
      <c r="X156" s="18">
        <v>1</v>
      </c>
      <c r="Y156" s="18"/>
      <c r="Z156" s="18"/>
    </row>
    <row r="157" spans="1:26" s="21" customFormat="1" ht="23.25" hidden="1" customHeight="1" x14ac:dyDescent="0.25">
      <c r="A157" s="18">
        <f t="shared" si="5"/>
        <v>143</v>
      </c>
      <c r="B157" s="18" t="s">
        <v>26</v>
      </c>
      <c r="C157" s="18" t="s">
        <v>27</v>
      </c>
      <c r="D157" s="18" t="s">
        <v>1107</v>
      </c>
      <c r="E157" s="19" t="s">
        <v>1108</v>
      </c>
      <c r="F157" s="18" t="s">
        <v>28</v>
      </c>
      <c r="G157" s="18" t="s">
        <v>106</v>
      </c>
      <c r="H157" s="18" t="s">
        <v>1109</v>
      </c>
      <c r="I157" s="18" t="s">
        <v>1110</v>
      </c>
      <c r="J157" s="18" t="s">
        <v>1111</v>
      </c>
      <c r="K157" s="18" t="s">
        <v>1112</v>
      </c>
      <c r="L157" s="18" t="s">
        <v>29</v>
      </c>
      <c r="M157" s="18" t="s">
        <v>242</v>
      </c>
      <c r="N157" s="20">
        <v>13.002000000000001</v>
      </c>
      <c r="O157" s="20">
        <v>13.002000000000001</v>
      </c>
      <c r="P157" s="20">
        <v>13.002000000000001</v>
      </c>
      <c r="Q157" s="18">
        <v>26172</v>
      </c>
      <c r="R157" s="18">
        <v>78</v>
      </c>
      <c r="S157" s="18"/>
      <c r="T157" s="18"/>
      <c r="U157" s="18"/>
      <c r="V157" s="18">
        <v>7.5</v>
      </c>
      <c r="W157" s="18">
        <v>85.5</v>
      </c>
      <c r="X157" s="18">
        <v>1</v>
      </c>
      <c r="Y157" s="18"/>
      <c r="Z157" s="18"/>
    </row>
    <row r="158" spans="1:26" s="21" customFormat="1" ht="23.25" hidden="1" customHeight="1" x14ac:dyDescent="0.25">
      <c r="A158" s="18">
        <f t="shared" si="5"/>
        <v>144</v>
      </c>
      <c r="B158" s="18" t="s">
        <v>26</v>
      </c>
      <c r="C158" s="18" t="s">
        <v>27</v>
      </c>
      <c r="D158" s="18" t="s">
        <v>1113</v>
      </c>
      <c r="E158" s="19" t="s">
        <v>1114</v>
      </c>
      <c r="F158" s="18" t="s">
        <v>28</v>
      </c>
      <c r="G158" s="18" t="s">
        <v>1115</v>
      </c>
      <c r="H158" s="18">
        <v>184267031</v>
      </c>
      <c r="I158" s="18" t="s">
        <v>1116</v>
      </c>
      <c r="J158" s="18" t="s">
        <v>1117</v>
      </c>
      <c r="K158" s="18" t="s">
        <v>1118</v>
      </c>
      <c r="L158" s="18" t="s">
        <v>44</v>
      </c>
      <c r="M158" s="18" t="s">
        <v>242</v>
      </c>
      <c r="N158" s="20">
        <v>30.032</v>
      </c>
      <c r="O158" s="20">
        <v>30.032</v>
      </c>
      <c r="P158" s="20">
        <v>30.032</v>
      </c>
      <c r="Q158" s="18">
        <v>48064</v>
      </c>
      <c r="R158" s="18">
        <v>88</v>
      </c>
      <c r="S158" s="18"/>
      <c r="T158" s="18"/>
      <c r="U158" s="18"/>
      <c r="V158" s="18">
        <v>5</v>
      </c>
      <c r="W158" s="18">
        <v>93</v>
      </c>
      <c r="X158" s="18">
        <v>1</v>
      </c>
      <c r="Y158" s="18"/>
      <c r="Z158" s="18"/>
    </row>
    <row r="159" spans="1:26" s="21" customFormat="1" ht="23.25" hidden="1" customHeight="1" x14ac:dyDescent="0.25">
      <c r="A159" s="18">
        <f t="shared" si="5"/>
        <v>145</v>
      </c>
      <c r="B159" s="18" t="s">
        <v>26</v>
      </c>
      <c r="C159" s="18" t="s">
        <v>27</v>
      </c>
      <c r="D159" s="18" t="s">
        <v>1119</v>
      </c>
      <c r="E159" s="19" t="s">
        <v>1120</v>
      </c>
      <c r="F159" s="18" t="s">
        <v>34</v>
      </c>
      <c r="G159" s="18" t="s">
        <v>1121</v>
      </c>
      <c r="H159" s="18" t="s">
        <v>1122</v>
      </c>
      <c r="I159" s="18" t="s">
        <v>1123</v>
      </c>
      <c r="J159" s="18" t="s">
        <v>1124</v>
      </c>
      <c r="K159" s="18" t="s">
        <v>98</v>
      </c>
      <c r="L159" s="18" t="s">
        <v>42</v>
      </c>
      <c r="M159" s="18" t="s">
        <v>242</v>
      </c>
      <c r="N159" s="20" t="s">
        <v>122</v>
      </c>
      <c r="O159" s="20" t="s">
        <v>122</v>
      </c>
      <c r="P159" s="20" t="s">
        <v>122</v>
      </c>
      <c r="Q159" s="18" t="s">
        <v>1125</v>
      </c>
      <c r="R159" s="18">
        <v>87</v>
      </c>
      <c r="S159" s="18"/>
      <c r="T159" s="18"/>
      <c r="U159" s="18"/>
      <c r="V159" s="18">
        <v>0</v>
      </c>
      <c r="W159" s="18">
        <v>87</v>
      </c>
      <c r="X159" s="18">
        <v>1</v>
      </c>
      <c r="Y159" s="18"/>
      <c r="Z159" s="18"/>
    </row>
    <row r="160" spans="1:26" s="21" customFormat="1" ht="23.25" hidden="1" customHeight="1" x14ac:dyDescent="0.25">
      <c r="A160" s="18">
        <f t="shared" si="5"/>
        <v>146</v>
      </c>
      <c r="B160" s="18" t="s">
        <v>26</v>
      </c>
      <c r="C160" s="18" t="s">
        <v>27</v>
      </c>
      <c r="D160" s="18" t="s">
        <v>1126</v>
      </c>
      <c r="E160" s="19" t="s">
        <v>1127</v>
      </c>
      <c r="F160" s="18" t="s">
        <v>28</v>
      </c>
      <c r="G160" s="18" t="s">
        <v>489</v>
      </c>
      <c r="H160" s="18" t="s">
        <v>1128</v>
      </c>
      <c r="I160" s="18" t="s">
        <v>1129</v>
      </c>
      <c r="J160" s="18" t="s">
        <v>1130</v>
      </c>
      <c r="K160" s="18" t="s">
        <v>78</v>
      </c>
      <c r="L160" s="18" t="s">
        <v>42</v>
      </c>
      <c r="M160" s="18" t="s">
        <v>242</v>
      </c>
      <c r="N160" s="20" t="s">
        <v>79</v>
      </c>
      <c r="O160" s="20" t="s">
        <v>79</v>
      </c>
      <c r="P160" s="20" t="s">
        <v>79</v>
      </c>
      <c r="Q160" s="18">
        <v>26816</v>
      </c>
      <c r="R160" s="18">
        <v>91</v>
      </c>
      <c r="S160" s="18"/>
      <c r="T160" s="18"/>
      <c r="U160" s="18"/>
      <c r="V160" s="18">
        <v>0</v>
      </c>
      <c r="W160" s="18">
        <v>91</v>
      </c>
      <c r="X160" s="18">
        <v>1</v>
      </c>
      <c r="Y160" s="18"/>
      <c r="Z160" s="18"/>
    </row>
    <row r="161" spans="1:26" s="21" customFormat="1" ht="23.25" hidden="1" customHeight="1" x14ac:dyDescent="0.25">
      <c r="A161" s="18">
        <f t="shared" si="5"/>
        <v>147</v>
      </c>
      <c r="B161" s="18" t="s">
        <v>26</v>
      </c>
      <c r="C161" s="18" t="s">
        <v>27</v>
      </c>
      <c r="D161" s="18" t="s">
        <v>1131</v>
      </c>
      <c r="E161" s="19" t="s">
        <v>1132</v>
      </c>
      <c r="F161" s="18" t="s">
        <v>28</v>
      </c>
      <c r="G161" s="18" t="s">
        <v>674</v>
      </c>
      <c r="H161" s="18" t="s">
        <v>1133</v>
      </c>
      <c r="I161" s="18" t="s">
        <v>1134</v>
      </c>
      <c r="J161" s="18" t="s">
        <v>1135</v>
      </c>
      <c r="K161" s="18" t="s">
        <v>1136</v>
      </c>
      <c r="L161" s="18" t="s">
        <v>29</v>
      </c>
      <c r="M161" s="18" t="s">
        <v>242</v>
      </c>
      <c r="N161" s="20" t="s">
        <v>1137</v>
      </c>
      <c r="O161" s="20" t="s">
        <v>1137</v>
      </c>
      <c r="P161" s="20" t="s">
        <v>1137</v>
      </c>
      <c r="Q161" s="18">
        <v>26948</v>
      </c>
      <c r="R161" s="18">
        <v>83</v>
      </c>
      <c r="S161" s="18"/>
      <c r="T161" s="18"/>
      <c r="U161" s="18"/>
      <c r="V161" s="18">
        <v>7.5</v>
      </c>
      <c r="W161" s="18">
        <v>90.5</v>
      </c>
      <c r="X161" s="18">
        <v>1</v>
      </c>
      <c r="Y161" s="18"/>
      <c r="Z161" s="18"/>
    </row>
    <row r="162" spans="1:26" s="21" customFormat="1" ht="23.25" hidden="1" customHeight="1" x14ac:dyDescent="0.25">
      <c r="A162" s="18">
        <f t="shared" si="5"/>
        <v>148</v>
      </c>
      <c r="B162" s="18" t="s">
        <v>26</v>
      </c>
      <c r="C162" s="18" t="s">
        <v>27</v>
      </c>
      <c r="D162" s="18" t="s">
        <v>1138</v>
      </c>
      <c r="E162" s="19" t="s">
        <v>1139</v>
      </c>
      <c r="F162" s="18" t="s">
        <v>28</v>
      </c>
      <c r="G162" s="18" t="s">
        <v>196</v>
      </c>
      <c r="H162" s="18">
        <v>152229059</v>
      </c>
      <c r="I162" s="18" t="s">
        <v>1140</v>
      </c>
      <c r="J162" s="18" t="s">
        <v>1141</v>
      </c>
      <c r="K162" s="18" t="s">
        <v>1098</v>
      </c>
      <c r="L162" s="18" t="s">
        <v>40</v>
      </c>
      <c r="M162" s="18" t="s">
        <v>242</v>
      </c>
      <c r="N162" s="20">
        <v>26.001999999999999</v>
      </c>
      <c r="O162" s="20">
        <v>26.001999999999999</v>
      </c>
      <c r="P162" s="20">
        <v>26.001999999999999</v>
      </c>
      <c r="Q162" s="18" t="s">
        <v>1142</v>
      </c>
      <c r="R162" s="18">
        <v>83</v>
      </c>
      <c r="S162" s="18"/>
      <c r="T162" s="18"/>
      <c r="U162" s="18"/>
      <c r="V162" s="18">
        <v>2.5</v>
      </c>
      <c r="W162" s="18">
        <v>85.5</v>
      </c>
      <c r="X162" s="18">
        <v>1</v>
      </c>
      <c r="Y162" s="18"/>
      <c r="Z162" s="18"/>
    </row>
    <row r="163" spans="1:26" s="21" customFormat="1" ht="23.25" hidden="1" customHeight="1" x14ac:dyDescent="0.25">
      <c r="A163" s="18">
        <f t="shared" si="5"/>
        <v>149</v>
      </c>
      <c r="B163" s="18" t="s">
        <v>26</v>
      </c>
      <c r="C163" s="18" t="s">
        <v>27</v>
      </c>
      <c r="D163" s="18" t="s">
        <v>1143</v>
      </c>
      <c r="E163" s="19" t="s">
        <v>1144</v>
      </c>
      <c r="F163" s="18" t="s">
        <v>28</v>
      </c>
      <c r="G163" s="18" t="s">
        <v>75</v>
      </c>
      <c r="H163" s="18" t="s">
        <v>1145</v>
      </c>
      <c r="I163" s="18" t="s">
        <v>1146</v>
      </c>
      <c r="J163" s="18" t="s">
        <v>1147</v>
      </c>
      <c r="K163" s="18" t="s">
        <v>139</v>
      </c>
      <c r="L163" s="18" t="s">
        <v>42</v>
      </c>
      <c r="M163" s="18" t="s">
        <v>242</v>
      </c>
      <c r="N163" s="20" t="s">
        <v>102</v>
      </c>
      <c r="O163" s="20" t="s">
        <v>102</v>
      </c>
      <c r="P163" s="20" t="s">
        <v>102</v>
      </c>
      <c r="Q163" s="18">
        <v>27375</v>
      </c>
      <c r="R163" s="18">
        <v>85</v>
      </c>
      <c r="S163" s="18"/>
      <c r="T163" s="18"/>
      <c r="U163" s="18"/>
      <c r="V163" s="18">
        <v>0</v>
      </c>
      <c r="W163" s="18">
        <v>85</v>
      </c>
      <c r="X163" s="18">
        <v>1</v>
      </c>
      <c r="Y163" s="18"/>
      <c r="Z163" s="18"/>
    </row>
    <row r="164" spans="1:26" s="21" customFormat="1" ht="23.25" hidden="1" customHeight="1" x14ac:dyDescent="0.25">
      <c r="A164" s="18">
        <f t="shared" si="5"/>
        <v>150</v>
      </c>
      <c r="B164" s="18" t="s">
        <v>26</v>
      </c>
      <c r="C164" s="18" t="s">
        <v>27</v>
      </c>
      <c r="D164" s="18" t="s">
        <v>1148</v>
      </c>
      <c r="E164" s="19" t="s">
        <v>1149</v>
      </c>
      <c r="F164" s="18" t="s">
        <v>34</v>
      </c>
      <c r="G164" s="18" t="s">
        <v>94</v>
      </c>
      <c r="H164" s="18">
        <v>184307799</v>
      </c>
      <c r="I164" s="18" t="s">
        <v>1150</v>
      </c>
      <c r="J164" s="18" t="s">
        <v>1151</v>
      </c>
      <c r="K164" s="18" t="s">
        <v>1152</v>
      </c>
      <c r="L164" s="18" t="s">
        <v>44</v>
      </c>
      <c r="M164" s="18" t="s">
        <v>242</v>
      </c>
      <c r="N164" s="20">
        <v>30.013000000000002</v>
      </c>
      <c r="O164" s="20">
        <v>30.013000000000002</v>
      </c>
      <c r="P164" s="20">
        <v>30.013000000000002</v>
      </c>
      <c r="Q164" s="18">
        <v>48176</v>
      </c>
      <c r="R164" s="18">
        <v>88</v>
      </c>
      <c r="S164" s="18"/>
      <c r="T164" s="18"/>
      <c r="U164" s="18"/>
      <c r="V164" s="18">
        <v>5</v>
      </c>
      <c r="W164" s="18">
        <v>93</v>
      </c>
      <c r="X164" s="18">
        <v>1</v>
      </c>
      <c r="Y164" s="18"/>
      <c r="Z164" s="18"/>
    </row>
    <row r="165" spans="1:26" s="21" customFormat="1" ht="23.25" hidden="1" customHeight="1" x14ac:dyDescent="0.25">
      <c r="A165" s="18">
        <f t="shared" si="5"/>
        <v>151</v>
      </c>
      <c r="B165" s="18" t="s">
        <v>26</v>
      </c>
      <c r="C165" s="18" t="s">
        <v>27</v>
      </c>
      <c r="D165" s="18" t="s">
        <v>1153</v>
      </c>
      <c r="E165" s="19" t="s">
        <v>1154</v>
      </c>
      <c r="F165" s="18" t="s">
        <v>34</v>
      </c>
      <c r="G165" s="18" t="s">
        <v>140</v>
      </c>
      <c r="H165" s="18">
        <v>164623831</v>
      </c>
      <c r="I165" s="18" t="s">
        <v>1155</v>
      </c>
      <c r="J165" s="18" t="s">
        <v>1156</v>
      </c>
      <c r="K165" s="18" t="s">
        <v>475</v>
      </c>
      <c r="L165" s="18" t="s">
        <v>44</v>
      </c>
      <c r="M165" s="18" t="s">
        <v>242</v>
      </c>
      <c r="N165" s="20">
        <v>27.081</v>
      </c>
      <c r="O165" s="20">
        <v>27.081</v>
      </c>
      <c r="P165" s="20">
        <v>27.081</v>
      </c>
      <c r="Q165" s="18">
        <v>27930</v>
      </c>
      <c r="R165" s="18">
        <v>82</v>
      </c>
      <c r="S165" s="18"/>
      <c r="T165" s="18"/>
      <c r="U165" s="18"/>
      <c r="V165" s="18">
        <v>5</v>
      </c>
      <c r="W165" s="18">
        <v>87</v>
      </c>
      <c r="X165" s="18">
        <v>1</v>
      </c>
      <c r="Y165" s="18"/>
      <c r="Z165" s="18"/>
    </row>
    <row r="166" spans="1:26" s="21" customFormat="1" ht="23.25" hidden="1" customHeight="1" x14ac:dyDescent="0.25">
      <c r="A166" s="18">
        <f t="shared" si="5"/>
        <v>152</v>
      </c>
      <c r="B166" s="18" t="s">
        <v>26</v>
      </c>
      <c r="C166" s="18" t="s">
        <v>27</v>
      </c>
      <c r="D166" s="18" t="s">
        <v>1157</v>
      </c>
      <c r="E166" s="19" t="s">
        <v>1158</v>
      </c>
      <c r="F166" s="18" t="s">
        <v>34</v>
      </c>
      <c r="G166" s="18" t="s">
        <v>141</v>
      </c>
      <c r="H166" s="18" t="s">
        <v>1159</v>
      </c>
      <c r="I166" s="18" t="s">
        <v>1160</v>
      </c>
      <c r="J166" s="18" t="s">
        <v>1161</v>
      </c>
      <c r="K166" s="18" t="s">
        <v>134</v>
      </c>
      <c r="L166" s="18" t="s">
        <v>29</v>
      </c>
      <c r="M166" s="18" t="s">
        <v>242</v>
      </c>
      <c r="N166" s="20">
        <v>10.002000000000001</v>
      </c>
      <c r="O166" s="20">
        <v>10.002000000000001</v>
      </c>
      <c r="P166" s="20">
        <v>10.002000000000001</v>
      </c>
      <c r="Q166" s="18">
        <v>54224</v>
      </c>
      <c r="R166" s="18">
        <v>81</v>
      </c>
      <c r="S166" s="18"/>
      <c r="T166" s="18"/>
      <c r="U166" s="18"/>
      <c r="V166" s="18">
        <v>7.5</v>
      </c>
      <c r="W166" s="18">
        <v>88.5</v>
      </c>
      <c r="X166" s="18">
        <v>1</v>
      </c>
      <c r="Y166" s="18"/>
      <c r="Z166" s="18"/>
    </row>
    <row r="167" spans="1:26" s="21" customFormat="1" ht="23.25" hidden="1" customHeight="1" x14ac:dyDescent="0.25">
      <c r="A167" s="18">
        <f t="shared" si="5"/>
        <v>153</v>
      </c>
      <c r="B167" s="18" t="s">
        <v>26</v>
      </c>
      <c r="C167" s="18" t="s">
        <v>27</v>
      </c>
      <c r="D167" s="18" t="s">
        <v>1162</v>
      </c>
      <c r="E167" s="19" t="s">
        <v>1163</v>
      </c>
      <c r="F167" s="18" t="s">
        <v>34</v>
      </c>
      <c r="G167" s="18" t="s">
        <v>1164</v>
      </c>
      <c r="H167" s="18">
        <v>164620770</v>
      </c>
      <c r="I167" s="18" t="s">
        <v>1165</v>
      </c>
      <c r="J167" s="18" t="s">
        <v>1166</v>
      </c>
      <c r="K167" s="18" t="s">
        <v>627</v>
      </c>
      <c r="L167" s="18" t="s">
        <v>40</v>
      </c>
      <c r="M167" s="18" t="s">
        <v>242</v>
      </c>
      <c r="N167" s="20">
        <v>27.010999999999999</v>
      </c>
      <c r="O167" s="20">
        <v>27.010999999999999</v>
      </c>
      <c r="P167" s="20">
        <v>27.010999999999999</v>
      </c>
      <c r="Q167" s="18">
        <v>36788</v>
      </c>
      <c r="R167" s="18">
        <v>82</v>
      </c>
      <c r="S167" s="18"/>
      <c r="T167" s="18"/>
      <c r="U167" s="18"/>
      <c r="V167" s="18">
        <v>2.5</v>
      </c>
      <c r="W167" s="18">
        <v>84.5</v>
      </c>
      <c r="X167" s="18">
        <v>1</v>
      </c>
      <c r="Y167" s="18"/>
      <c r="Z167" s="18"/>
    </row>
    <row r="168" spans="1:26" s="21" customFormat="1" ht="23.25" hidden="1" customHeight="1" x14ac:dyDescent="0.25">
      <c r="A168" s="18">
        <f t="shared" si="5"/>
        <v>154</v>
      </c>
      <c r="B168" s="18" t="s">
        <v>26</v>
      </c>
      <c r="C168" s="18" t="s">
        <v>27</v>
      </c>
      <c r="D168" s="18" t="s">
        <v>1167</v>
      </c>
      <c r="E168" s="19" t="s">
        <v>1168</v>
      </c>
      <c r="F168" s="18" t="s">
        <v>28</v>
      </c>
      <c r="G168" s="18" t="s">
        <v>191</v>
      </c>
      <c r="H168" s="18">
        <v>152210808</v>
      </c>
      <c r="I168" s="18" t="s">
        <v>1169</v>
      </c>
      <c r="J168" s="18" t="s">
        <v>1170</v>
      </c>
      <c r="K168" s="18" t="s">
        <v>1171</v>
      </c>
      <c r="L168" s="18" t="s">
        <v>44</v>
      </c>
      <c r="M168" s="18" t="s">
        <v>242</v>
      </c>
      <c r="N168" s="20">
        <v>26.052</v>
      </c>
      <c r="O168" s="20">
        <v>26.052</v>
      </c>
      <c r="P168" s="20">
        <v>26.052</v>
      </c>
      <c r="Q168" s="18">
        <v>46035</v>
      </c>
      <c r="R168" s="18">
        <v>75</v>
      </c>
      <c r="S168" s="18"/>
      <c r="T168" s="18"/>
      <c r="U168" s="18"/>
      <c r="V168" s="18">
        <v>5</v>
      </c>
      <c r="W168" s="18">
        <v>80</v>
      </c>
      <c r="X168" s="18">
        <v>1</v>
      </c>
      <c r="Y168" s="18"/>
      <c r="Z168" s="18"/>
    </row>
    <row r="169" spans="1:26" s="21" customFormat="1" ht="23.25" hidden="1" customHeight="1" x14ac:dyDescent="0.25">
      <c r="A169" s="18">
        <f t="shared" si="5"/>
        <v>155</v>
      </c>
      <c r="B169" s="18" t="s">
        <v>26</v>
      </c>
      <c r="C169" s="18" t="s">
        <v>27</v>
      </c>
      <c r="D169" s="18" t="s">
        <v>1172</v>
      </c>
      <c r="E169" s="19" t="s">
        <v>1173</v>
      </c>
      <c r="F169" s="18" t="s">
        <v>28</v>
      </c>
      <c r="G169" s="18" t="s">
        <v>50</v>
      </c>
      <c r="H169" s="18" t="s">
        <v>1174</v>
      </c>
      <c r="I169" s="18" t="s">
        <v>1175</v>
      </c>
      <c r="J169" s="18" t="s">
        <v>1176</v>
      </c>
      <c r="K169" s="18" t="s">
        <v>746</v>
      </c>
      <c r="L169" s="18" t="s">
        <v>40</v>
      </c>
      <c r="M169" s="18" t="s">
        <v>242</v>
      </c>
      <c r="N169" s="20">
        <v>16.010999999999999</v>
      </c>
      <c r="O169" s="20">
        <v>16.010999999999999</v>
      </c>
      <c r="P169" s="20">
        <v>16.010999999999999</v>
      </c>
      <c r="Q169" s="18">
        <v>29758</v>
      </c>
      <c r="R169" s="18">
        <v>85</v>
      </c>
      <c r="S169" s="18"/>
      <c r="T169" s="18"/>
      <c r="U169" s="18"/>
      <c r="V169" s="18">
        <v>2.5</v>
      </c>
      <c r="W169" s="18">
        <v>87.5</v>
      </c>
      <c r="X169" s="18">
        <v>1</v>
      </c>
      <c r="Y169" s="18"/>
      <c r="Z169" s="18"/>
    </row>
    <row r="170" spans="1:26" s="21" customFormat="1" ht="23.25" hidden="1" customHeight="1" x14ac:dyDescent="0.25">
      <c r="A170" s="18">
        <f t="shared" si="5"/>
        <v>156</v>
      </c>
      <c r="B170" s="18" t="s">
        <v>26</v>
      </c>
      <c r="C170" s="18" t="s">
        <v>27</v>
      </c>
      <c r="D170" s="18" t="s">
        <v>1177</v>
      </c>
      <c r="E170" s="19" t="s">
        <v>1178</v>
      </c>
      <c r="F170" s="18" t="s">
        <v>28</v>
      </c>
      <c r="G170" s="18" t="s">
        <v>68</v>
      </c>
      <c r="H170" s="18" t="s">
        <v>1179</v>
      </c>
      <c r="I170" s="18" t="s">
        <v>1180</v>
      </c>
      <c r="J170" s="18" t="s">
        <v>1181</v>
      </c>
      <c r="K170" s="18" t="s">
        <v>1182</v>
      </c>
      <c r="L170" s="18" t="s">
        <v>29</v>
      </c>
      <c r="M170" s="18" t="s">
        <v>242</v>
      </c>
      <c r="N170" s="20" t="s">
        <v>1183</v>
      </c>
      <c r="O170" s="20" t="s">
        <v>1183</v>
      </c>
      <c r="P170" s="20" t="s">
        <v>1183</v>
      </c>
      <c r="Q170" s="18">
        <v>29769</v>
      </c>
      <c r="R170" s="18">
        <v>86</v>
      </c>
      <c r="S170" s="18"/>
      <c r="T170" s="18"/>
      <c r="U170" s="18"/>
      <c r="V170" s="18">
        <v>7.5</v>
      </c>
      <c r="W170" s="18">
        <v>93.5</v>
      </c>
      <c r="X170" s="18">
        <v>1</v>
      </c>
      <c r="Y170" s="18"/>
      <c r="Z170" s="18"/>
    </row>
    <row r="171" spans="1:26" s="21" customFormat="1" ht="23.25" hidden="1" customHeight="1" x14ac:dyDescent="0.25">
      <c r="A171" s="18">
        <f t="shared" si="5"/>
        <v>157</v>
      </c>
      <c r="B171" s="18" t="s">
        <v>26</v>
      </c>
      <c r="C171" s="18" t="s">
        <v>27</v>
      </c>
      <c r="D171" s="18" t="s">
        <v>1184</v>
      </c>
      <c r="E171" s="19" t="s">
        <v>91</v>
      </c>
      <c r="F171" s="18" t="s">
        <v>28</v>
      </c>
      <c r="G171" s="18" t="s">
        <v>1185</v>
      </c>
      <c r="H171" s="18" t="s">
        <v>1186</v>
      </c>
      <c r="I171" s="18" t="s">
        <v>1187</v>
      </c>
      <c r="J171" s="18" t="s">
        <v>1188</v>
      </c>
      <c r="K171" s="18" t="s">
        <v>1189</v>
      </c>
      <c r="L171" s="18" t="s">
        <v>44</v>
      </c>
      <c r="M171" s="18" t="s">
        <v>242</v>
      </c>
      <c r="N171" s="20">
        <v>16.041</v>
      </c>
      <c r="O171" s="20">
        <v>16.041</v>
      </c>
      <c r="P171" s="20">
        <v>16.041</v>
      </c>
      <c r="Q171" s="18">
        <v>29803</v>
      </c>
      <c r="R171" s="18">
        <v>85</v>
      </c>
      <c r="S171" s="18"/>
      <c r="T171" s="18"/>
      <c r="U171" s="18"/>
      <c r="V171" s="18">
        <v>5</v>
      </c>
      <c r="W171" s="18">
        <v>90</v>
      </c>
      <c r="X171" s="18">
        <v>1</v>
      </c>
      <c r="Y171" s="18"/>
      <c r="Z171" s="18"/>
    </row>
    <row r="172" spans="1:26" s="21" customFormat="1" ht="23.25" hidden="1" customHeight="1" x14ac:dyDescent="0.25">
      <c r="A172" s="18">
        <f t="shared" si="5"/>
        <v>158</v>
      </c>
      <c r="B172" s="18" t="s">
        <v>26</v>
      </c>
      <c r="C172" s="18" t="s">
        <v>27</v>
      </c>
      <c r="D172" s="18" t="s">
        <v>1190</v>
      </c>
      <c r="E172" s="19" t="s">
        <v>1191</v>
      </c>
      <c r="F172" s="18" t="s">
        <v>28</v>
      </c>
      <c r="G172" s="18" t="s">
        <v>444</v>
      </c>
      <c r="H172" s="18" t="s">
        <v>1192</v>
      </c>
      <c r="I172" s="18" t="s">
        <v>1193</v>
      </c>
      <c r="J172" s="18" t="s">
        <v>1194</v>
      </c>
      <c r="K172" s="18" t="s">
        <v>1195</v>
      </c>
      <c r="L172" s="18" t="s">
        <v>29</v>
      </c>
      <c r="M172" s="18" t="s">
        <v>30</v>
      </c>
      <c r="N172" s="20" t="s">
        <v>1196</v>
      </c>
      <c r="O172" s="20" t="s">
        <v>1196</v>
      </c>
      <c r="P172" s="20" t="s">
        <v>1196</v>
      </c>
      <c r="Q172" s="18">
        <v>29126</v>
      </c>
      <c r="R172" s="18">
        <v>70</v>
      </c>
      <c r="S172" s="18"/>
      <c r="T172" s="18"/>
      <c r="U172" s="18"/>
      <c r="V172" s="18">
        <v>17.5</v>
      </c>
      <c r="W172" s="18">
        <v>87.5</v>
      </c>
      <c r="X172" s="18">
        <v>1</v>
      </c>
      <c r="Y172" s="18"/>
      <c r="Z172" s="18"/>
    </row>
    <row r="173" spans="1:26" s="21" customFormat="1" ht="23.25" hidden="1" customHeight="1" x14ac:dyDescent="0.25">
      <c r="A173" s="18">
        <f t="shared" si="5"/>
        <v>159</v>
      </c>
      <c r="B173" s="18" t="s">
        <v>26</v>
      </c>
      <c r="C173" s="18" t="s">
        <v>27</v>
      </c>
      <c r="D173" s="18" t="s">
        <v>1197</v>
      </c>
      <c r="E173" s="19" t="s">
        <v>1198</v>
      </c>
      <c r="F173" s="18" t="s">
        <v>28</v>
      </c>
      <c r="G173" s="18" t="s">
        <v>162</v>
      </c>
      <c r="H173" s="18" t="s">
        <v>1199</v>
      </c>
      <c r="I173" s="18" t="s">
        <v>1200</v>
      </c>
      <c r="J173" s="18" t="s">
        <v>1201</v>
      </c>
      <c r="K173" s="18" t="s">
        <v>180</v>
      </c>
      <c r="L173" s="18" t="s">
        <v>42</v>
      </c>
      <c r="M173" s="18" t="s">
        <v>242</v>
      </c>
      <c r="N173" s="20" t="s">
        <v>183</v>
      </c>
      <c r="O173" s="20" t="s">
        <v>183</v>
      </c>
      <c r="P173" s="20" t="s">
        <v>276</v>
      </c>
      <c r="Q173" s="18">
        <v>10552</v>
      </c>
      <c r="R173" s="18">
        <v>82</v>
      </c>
      <c r="S173" s="18"/>
      <c r="T173" s="18"/>
      <c r="U173" s="18"/>
      <c r="V173" s="18">
        <v>0</v>
      </c>
      <c r="W173" s="18">
        <v>82</v>
      </c>
      <c r="X173" s="18">
        <v>1</v>
      </c>
      <c r="Y173" s="18"/>
      <c r="Z173" s="18"/>
    </row>
    <row r="174" spans="1:26" s="21" customFormat="1" ht="23.25" hidden="1" customHeight="1" x14ac:dyDescent="0.25">
      <c r="A174" s="18">
        <f t="shared" si="5"/>
        <v>160</v>
      </c>
      <c r="B174" s="18" t="s">
        <v>26</v>
      </c>
      <c r="C174" s="18" t="s">
        <v>27</v>
      </c>
      <c r="D174" s="18" t="s">
        <v>1202</v>
      </c>
      <c r="E174" s="19" t="s">
        <v>1203</v>
      </c>
      <c r="F174" s="18" t="s">
        <v>28</v>
      </c>
      <c r="G174" s="18" t="s">
        <v>1204</v>
      </c>
      <c r="H174" s="18">
        <v>187697819</v>
      </c>
      <c r="I174" s="18" t="s">
        <v>1205</v>
      </c>
      <c r="J174" s="18" t="s">
        <v>1206</v>
      </c>
      <c r="K174" s="18" t="s">
        <v>328</v>
      </c>
      <c r="L174" s="18" t="s">
        <v>40</v>
      </c>
      <c r="M174" s="18" t="s">
        <v>242</v>
      </c>
      <c r="N174" s="20">
        <v>29.001999999999999</v>
      </c>
      <c r="O174" s="20">
        <v>29.001999999999999</v>
      </c>
      <c r="P174" s="20">
        <v>29.001999999999999</v>
      </c>
      <c r="Q174" s="18">
        <v>47029</v>
      </c>
      <c r="R174" s="18">
        <v>78</v>
      </c>
      <c r="S174" s="18"/>
      <c r="T174" s="18"/>
      <c r="U174" s="18"/>
      <c r="V174" s="18">
        <v>2.5</v>
      </c>
      <c r="W174" s="18">
        <v>80.5</v>
      </c>
      <c r="X174" s="18">
        <v>1</v>
      </c>
      <c r="Y174" s="18"/>
      <c r="Z174" s="18"/>
    </row>
    <row r="175" spans="1:26" s="21" customFormat="1" ht="23.25" hidden="1" customHeight="1" x14ac:dyDescent="0.25">
      <c r="A175" s="18">
        <f t="shared" si="5"/>
        <v>161</v>
      </c>
      <c r="B175" s="18" t="s">
        <v>26</v>
      </c>
      <c r="C175" s="18" t="s">
        <v>27</v>
      </c>
      <c r="D175" s="18" t="s">
        <v>1207</v>
      </c>
      <c r="E175" s="19" t="s">
        <v>1208</v>
      </c>
      <c r="F175" s="18" t="s">
        <v>28</v>
      </c>
      <c r="G175" s="18" t="s">
        <v>1209</v>
      </c>
      <c r="H175" s="18" t="s">
        <v>1210</v>
      </c>
      <c r="I175" s="18" t="s">
        <v>1211</v>
      </c>
      <c r="J175" s="18" t="s">
        <v>1212</v>
      </c>
      <c r="K175" s="18" t="s">
        <v>290</v>
      </c>
      <c r="L175" s="18" t="s">
        <v>42</v>
      </c>
      <c r="M175" s="18" t="s">
        <v>242</v>
      </c>
      <c r="N175" s="20" t="s">
        <v>123</v>
      </c>
      <c r="O175" s="20" t="s">
        <v>123</v>
      </c>
      <c r="P175" s="20" t="s">
        <v>123</v>
      </c>
      <c r="Q175" s="18">
        <v>29204</v>
      </c>
      <c r="R175" s="18">
        <v>90</v>
      </c>
      <c r="S175" s="18"/>
      <c r="T175" s="18"/>
      <c r="U175" s="18"/>
      <c r="V175" s="18">
        <v>0</v>
      </c>
      <c r="W175" s="18">
        <v>90</v>
      </c>
      <c r="X175" s="18">
        <v>1</v>
      </c>
      <c r="Y175" s="18"/>
      <c r="Z175" s="18"/>
    </row>
    <row r="176" spans="1:26" s="21" customFormat="1" ht="23.25" hidden="1" customHeight="1" x14ac:dyDescent="0.25">
      <c r="A176" s="18">
        <f t="shared" ref="A176:A199" si="6">A175+1</f>
        <v>162</v>
      </c>
      <c r="B176" s="18" t="s">
        <v>26</v>
      </c>
      <c r="C176" s="18" t="s">
        <v>27</v>
      </c>
      <c r="D176" s="18" t="s">
        <v>1213</v>
      </c>
      <c r="E176" s="19" t="s">
        <v>1214</v>
      </c>
      <c r="F176" s="18" t="s">
        <v>28</v>
      </c>
      <c r="G176" s="18" t="s">
        <v>1215</v>
      </c>
      <c r="H176" s="18" t="s">
        <v>1216</v>
      </c>
      <c r="I176" s="18" t="s">
        <v>1217</v>
      </c>
      <c r="J176" s="18" t="s">
        <v>1218</v>
      </c>
      <c r="K176" s="18" t="s">
        <v>193</v>
      </c>
      <c r="L176" s="18" t="s">
        <v>40</v>
      </c>
      <c r="M176" s="18" t="s">
        <v>242</v>
      </c>
      <c r="N176" s="20" t="s">
        <v>1219</v>
      </c>
      <c r="O176" s="20" t="s">
        <v>1219</v>
      </c>
      <c r="P176" s="20" t="s">
        <v>1219</v>
      </c>
      <c r="Q176" s="18">
        <v>29221</v>
      </c>
      <c r="R176" s="18">
        <v>87</v>
      </c>
      <c r="S176" s="18"/>
      <c r="T176" s="18"/>
      <c r="U176" s="18"/>
      <c r="V176" s="18">
        <v>2.5</v>
      </c>
      <c r="W176" s="18">
        <v>89.5</v>
      </c>
      <c r="X176" s="18">
        <v>1</v>
      </c>
      <c r="Y176" s="18"/>
      <c r="Z176" s="18"/>
    </row>
    <row r="177" spans="1:26" s="21" customFormat="1" ht="23.25" hidden="1" customHeight="1" x14ac:dyDescent="0.25">
      <c r="A177" s="18">
        <f t="shared" si="6"/>
        <v>163</v>
      </c>
      <c r="B177" s="18" t="s">
        <v>26</v>
      </c>
      <c r="C177" s="18" t="s">
        <v>27</v>
      </c>
      <c r="D177" s="18" t="s">
        <v>1220</v>
      </c>
      <c r="E177" s="19" t="s">
        <v>1221</v>
      </c>
      <c r="F177" s="18" t="s">
        <v>28</v>
      </c>
      <c r="G177" s="18" t="s">
        <v>130</v>
      </c>
      <c r="H177" s="18" t="s">
        <v>1222</v>
      </c>
      <c r="I177" s="18" t="s">
        <v>1223</v>
      </c>
      <c r="J177" s="18" t="s">
        <v>1224</v>
      </c>
      <c r="K177" s="18" t="s">
        <v>1225</v>
      </c>
      <c r="L177" s="18" t="s">
        <v>40</v>
      </c>
      <c r="M177" s="18" t="s">
        <v>242</v>
      </c>
      <c r="N177" s="20">
        <v>24.012</v>
      </c>
      <c r="O177" s="20">
        <v>24.012</v>
      </c>
      <c r="P177" s="20">
        <v>24.012</v>
      </c>
      <c r="Q177" s="18">
        <v>42426</v>
      </c>
      <c r="R177" s="18">
        <v>91</v>
      </c>
      <c r="S177" s="18"/>
      <c r="T177" s="18"/>
      <c r="U177" s="18"/>
      <c r="V177" s="18">
        <v>2.5</v>
      </c>
      <c r="W177" s="18">
        <v>93.5</v>
      </c>
      <c r="X177" s="18">
        <v>1</v>
      </c>
      <c r="Y177" s="18"/>
      <c r="Z177" s="18"/>
    </row>
    <row r="178" spans="1:26" s="21" customFormat="1" ht="23.25" hidden="1" customHeight="1" x14ac:dyDescent="0.25">
      <c r="A178" s="18">
        <f t="shared" si="6"/>
        <v>164</v>
      </c>
      <c r="B178" s="18" t="s">
        <v>26</v>
      </c>
      <c r="C178" s="18" t="s">
        <v>27</v>
      </c>
      <c r="D178" s="18" t="s">
        <v>1226</v>
      </c>
      <c r="E178" s="19" t="s">
        <v>1227</v>
      </c>
      <c r="F178" s="18" t="s">
        <v>28</v>
      </c>
      <c r="G178" s="18" t="s">
        <v>167</v>
      </c>
      <c r="H178" s="18" t="s">
        <v>1228</v>
      </c>
      <c r="I178" s="18" t="s">
        <v>1229</v>
      </c>
      <c r="J178" s="18" t="s">
        <v>1230</v>
      </c>
      <c r="K178" s="18" t="s">
        <v>139</v>
      </c>
      <c r="L178" s="18" t="s">
        <v>42</v>
      </c>
      <c r="M178" s="18" t="s">
        <v>242</v>
      </c>
      <c r="N178" s="20" t="s">
        <v>102</v>
      </c>
      <c r="O178" s="20" t="s">
        <v>102</v>
      </c>
      <c r="P178" s="20" t="s">
        <v>102</v>
      </c>
      <c r="Q178" s="18">
        <v>29357</v>
      </c>
      <c r="R178" s="18">
        <v>88</v>
      </c>
      <c r="S178" s="18"/>
      <c r="T178" s="18"/>
      <c r="U178" s="18"/>
      <c r="V178" s="18">
        <v>0</v>
      </c>
      <c r="W178" s="18">
        <v>88</v>
      </c>
      <c r="X178" s="18">
        <v>1</v>
      </c>
      <c r="Y178" s="18"/>
      <c r="Z178" s="18"/>
    </row>
    <row r="179" spans="1:26" s="21" customFormat="1" ht="23.25" customHeight="1" x14ac:dyDescent="0.25">
      <c r="A179" s="18">
        <f t="shared" si="6"/>
        <v>165</v>
      </c>
      <c r="B179" s="18" t="s">
        <v>26</v>
      </c>
      <c r="C179" s="18" t="s">
        <v>27</v>
      </c>
      <c r="D179" s="18" t="s">
        <v>1231</v>
      </c>
      <c r="E179" s="19" t="s">
        <v>1232</v>
      </c>
      <c r="F179" s="18" t="s">
        <v>28</v>
      </c>
      <c r="G179" s="18" t="s">
        <v>1233</v>
      </c>
      <c r="H179" s="18" t="s">
        <v>1234</v>
      </c>
      <c r="I179" s="18" t="s">
        <v>1235</v>
      </c>
      <c r="J179" s="18" t="s">
        <v>1236</v>
      </c>
      <c r="K179" s="18" t="s">
        <v>1237</v>
      </c>
      <c r="L179" s="18" t="s">
        <v>29</v>
      </c>
      <c r="M179" s="18" t="s">
        <v>30</v>
      </c>
      <c r="N179" s="20" t="s">
        <v>179</v>
      </c>
      <c r="O179" s="20" t="s">
        <v>179</v>
      </c>
      <c r="P179" s="20" t="s">
        <v>179</v>
      </c>
      <c r="Q179" s="18">
        <v>29399</v>
      </c>
      <c r="R179" s="18">
        <v>74</v>
      </c>
      <c r="S179" s="18"/>
      <c r="T179" s="18"/>
      <c r="U179" s="18"/>
      <c r="V179" s="18">
        <v>17.5</v>
      </c>
      <c r="W179" s="18">
        <v>91.5</v>
      </c>
      <c r="X179" s="18">
        <v>1</v>
      </c>
      <c r="Y179" s="18"/>
      <c r="Z179" s="18"/>
    </row>
    <row r="180" spans="1:26" s="21" customFormat="1" ht="23.25" hidden="1" customHeight="1" x14ac:dyDescent="0.25">
      <c r="A180" s="18">
        <f t="shared" si="6"/>
        <v>166</v>
      </c>
      <c r="B180" s="18" t="s">
        <v>26</v>
      </c>
      <c r="C180" s="18" t="s">
        <v>27</v>
      </c>
      <c r="D180" s="18" t="s">
        <v>1238</v>
      </c>
      <c r="E180" s="19" t="s">
        <v>1239</v>
      </c>
      <c r="F180" s="18" t="s">
        <v>28</v>
      </c>
      <c r="G180" s="18" t="s">
        <v>1240</v>
      </c>
      <c r="H180" s="18" t="s">
        <v>1241</v>
      </c>
      <c r="I180" s="18" t="s">
        <v>1242</v>
      </c>
      <c r="J180" s="18" t="s">
        <v>1243</v>
      </c>
      <c r="K180" s="18" t="s">
        <v>713</v>
      </c>
      <c r="L180" s="18" t="s">
        <v>44</v>
      </c>
      <c r="M180" s="18" t="s">
        <v>242</v>
      </c>
      <c r="N180" s="20">
        <v>25.074999999999999</v>
      </c>
      <c r="O180" s="20">
        <v>25.074999999999999</v>
      </c>
      <c r="P180" s="20">
        <v>25.074999999999999</v>
      </c>
      <c r="Q180" s="18">
        <v>50659</v>
      </c>
      <c r="R180" s="18">
        <v>88</v>
      </c>
      <c r="S180" s="18"/>
      <c r="T180" s="18"/>
      <c r="U180" s="18"/>
      <c r="V180" s="18">
        <v>5</v>
      </c>
      <c r="W180" s="18">
        <v>93</v>
      </c>
      <c r="X180" s="18">
        <v>1</v>
      </c>
      <c r="Y180" s="18"/>
      <c r="Z180" s="18"/>
    </row>
    <row r="181" spans="1:26" s="21" customFormat="1" ht="23.25" hidden="1" customHeight="1" x14ac:dyDescent="0.25">
      <c r="A181" s="18">
        <f t="shared" si="6"/>
        <v>167</v>
      </c>
      <c r="B181" s="18" t="s">
        <v>26</v>
      </c>
      <c r="C181" s="18" t="s">
        <v>27</v>
      </c>
      <c r="D181" s="18" t="s">
        <v>1244</v>
      </c>
      <c r="E181" s="19" t="s">
        <v>1239</v>
      </c>
      <c r="F181" s="18" t="s">
        <v>28</v>
      </c>
      <c r="G181" s="18" t="s">
        <v>575</v>
      </c>
      <c r="H181" s="18">
        <v>152225235</v>
      </c>
      <c r="I181" s="18" t="s">
        <v>1245</v>
      </c>
      <c r="J181" s="18" t="s">
        <v>1246</v>
      </c>
      <c r="K181" s="18" t="s">
        <v>651</v>
      </c>
      <c r="L181" s="18" t="s">
        <v>44</v>
      </c>
      <c r="M181" s="18" t="s">
        <v>242</v>
      </c>
      <c r="N181" s="20">
        <v>26.018999999999998</v>
      </c>
      <c r="O181" s="20">
        <v>26.018999999999998</v>
      </c>
      <c r="P181" s="20">
        <v>26.018999999999998</v>
      </c>
      <c r="Q181" s="18">
        <v>29444</v>
      </c>
      <c r="R181" s="18">
        <v>86</v>
      </c>
      <c r="S181" s="18"/>
      <c r="T181" s="18"/>
      <c r="U181" s="18"/>
      <c r="V181" s="18">
        <v>5</v>
      </c>
      <c r="W181" s="18">
        <v>91</v>
      </c>
      <c r="X181" s="18">
        <v>1</v>
      </c>
      <c r="Y181" s="18"/>
      <c r="Z181" s="18"/>
    </row>
    <row r="182" spans="1:26" s="21" customFormat="1" ht="23.25" hidden="1" customHeight="1" x14ac:dyDescent="0.25">
      <c r="A182" s="18">
        <f t="shared" si="6"/>
        <v>168</v>
      </c>
      <c r="B182" s="18" t="s">
        <v>26</v>
      </c>
      <c r="C182" s="18" t="s">
        <v>27</v>
      </c>
      <c r="D182" s="18" t="s">
        <v>1247</v>
      </c>
      <c r="E182" s="19" t="s">
        <v>1239</v>
      </c>
      <c r="F182" s="18" t="s">
        <v>28</v>
      </c>
      <c r="G182" s="18" t="s">
        <v>1007</v>
      </c>
      <c r="H182" s="18" t="s">
        <v>1248</v>
      </c>
      <c r="I182" s="18" t="s">
        <v>1249</v>
      </c>
      <c r="J182" s="18" t="s">
        <v>1250</v>
      </c>
      <c r="K182" s="18" t="s">
        <v>101</v>
      </c>
      <c r="L182" s="18" t="s">
        <v>42</v>
      </c>
      <c r="M182" s="18" t="s">
        <v>242</v>
      </c>
      <c r="N182" s="20" t="s">
        <v>102</v>
      </c>
      <c r="O182" s="20" t="s">
        <v>102</v>
      </c>
      <c r="P182" s="20" t="s">
        <v>102</v>
      </c>
      <c r="Q182" s="18">
        <v>29439</v>
      </c>
      <c r="R182" s="18">
        <v>80</v>
      </c>
      <c r="S182" s="18"/>
      <c r="T182" s="18"/>
      <c r="U182" s="18"/>
      <c r="V182" s="18">
        <v>0</v>
      </c>
      <c r="W182" s="18">
        <v>80</v>
      </c>
      <c r="X182" s="18">
        <v>1</v>
      </c>
      <c r="Y182" s="18"/>
      <c r="Z182" s="18"/>
    </row>
    <row r="183" spans="1:26" s="21" customFormat="1" ht="23.25" hidden="1" customHeight="1" x14ac:dyDescent="0.25">
      <c r="A183" s="18">
        <f t="shared" si="6"/>
        <v>169</v>
      </c>
      <c r="B183" s="18" t="s">
        <v>26</v>
      </c>
      <c r="C183" s="18" t="s">
        <v>27</v>
      </c>
      <c r="D183" s="18" t="s">
        <v>1251</v>
      </c>
      <c r="E183" s="19" t="s">
        <v>1252</v>
      </c>
      <c r="F183" s="18" t="s">
        <v>28</v>
      </c>
      <c r="G183" s="18" t="s">
        <v>599</v>
      </c>
      <c r="H183" s="18" t="s">
        <v>1253</v>
      </c>
      <c r="I183" s="18" t="s">
        <v>1254</v>
      </c>
      <c r="J183" s="18" t="s">
        <v>1255</v>
      </c>
      <c r="K183" s="18" t="s">
        <v>135</v>
      </c>
      <c r="L183" s="18" t="s">
        <v>42</v>
      </c>
      <c r="M183" s="18" t="s">
        <v>242</v>
      </c>
      <c r="N183" s="20" t="s">
        <v>276</v>
      </c>
      <c r="O183" s="20" t="s">
        <v>276</v>
      </c>
      <c r="P183" s="20" t="s">
        <v>276</v>
      </c>
      <c r="Q183" s="18">
        <v>29482</v>
      </c>
      <c r="R183" s="18">
        <v>86</v>
      </c>
      <c r="S183" s="18"/>
      <c r="T183" s="18"/>
      <c r="U183" s="18"/>
      <c r="V183" s="18">
        <v>0</v>
      </c>
      <c r="W183" s="18">
        <v>86</v>
      </c>
      <c r="X183" s="18">
        <v>1</v>
      </c>
      <c r="Y183" s="18"/>
      <c r="Z183" s="18"/>
    </row>
    <row r="184" spans="1:26" s="21" customFormat="1" ht="23.25" hidden="1" customHeight="1" x14ac:dyDescent="0.25">
      <c r="A184" s="18">
        <f t="shared" si="6"/>
        <v>170</v>
      </c>
      <c r="B184" s="18" t="s">
        <v>26</v>
      </c>
      <c r="C184" s="18" t="s">
        <v>27</v>
      </c>
      <c r="D184" s="18" t="s">
        <v>1256</v>
      </c>
      <c r="E184" s="19" t="s">
        <v>1257</v>
      </c>
      <c r="F184" s="18" t="s">
        <v>28</v>
      </c>
      <c r="G184" s="18" t="s">
        <v>1258</v>
      </c>
      <c r="H184" s="18">
        <v>164620971</v>
      </c>
      <c r="I184" s="18" t="s">
        <v>1259</v>
      </c>
      <c r="J184" s="18" t="s">
        <v>1260</v>
      </c>
      <c r="K184" s="18" t="s">
        <v>627</v>
      </c>
      <c r="L184" s="18" t="s">
        <v>40</v>
      </c>
      <c r="M184" s="18" t="s">
        <v>242</v>
      </c>
      <c r="N184" s="20">
        <v>27.010999999999999</v>
      </c>
      <c r="O184" s="20">
        <v>27.010999999999999</v>
      </c>
      <c r="P184" s="20">
        <v>27.010999999999999</v>
      </c>
      <c r="Q184" s="18">
        <v>29574</v>
      </c>
      <c r="R184" s="18">
        <v>82</v>
      </c>
      <c r="S184" s="18"/>
      <c r="T184" s="18"/>
      <c r="U184" s="18"/>
      <c r="V184" s="18">
        <v>2.5</v>
      </c>
      <c r="W184" s="18">
        <v>84.5</v>
      </c>
      <c r="X184" s="18">
        <v>1</v>
      </c>
      <c r="Y184" s="18"/>
      <c r="Z184" s="18"/>
    </row>
    <row r="185" spans="1:26" s="21" customFormat="1" ht="23.25" hidden="1" customHeight="1" x14ac:dyDescent="0.25">
      <c r="A185" s="18">
        <f t="shared" si="6"/>
        <v>171</v>
      </c>
      <c r="B185" s="18" t="s">
        <v>26</v>
      </c>
      <c r="C185" s="18" t="s">
        <v>27</v>
      </c>
      <c r="D185" s="18" t="s">
        <v>1261</v>
      </c>
      <c r="E185" s="19" t="s">
        <v>1262</v>
      </c>
      <c r="F185" s="18" t="s">
        <v>28</v>
      </c>
      <c r="G185" s="18" t="s">
        <v>191</v>
      </c>
      <c r="H185" s="18">
        <v>145815694</v>
      </c>
      <c r="I185" s="18" t="s">
        <v>1263</v>
      </c>
      <c r="J185" s="18" t="s">
        <v>1264</v>
      </c>
      <c r="K185" s="18" t="s">
        <v>463</v>
      </c>
      <c r="L185" s="18" t="s">
        <v>44</v>
      </c>
      <c r="M185" s="18" t="s">
        <v>242</v>
      </c>
      <c r="N185" s="20">
        <v>22.027000000000001</v>
      </c>
      <c r="O185" s="20">
        <v>22.027000000000001</v>
      </c>
      <c r="P185" s="20">
        <v>22.027000000000001</v>
      </c>
      <c r="Q185" s="18">
        <v>10879</v>
      </c>
      <c r="R185" s="18">
        <v>88</v>
      </c>
      <c r="S185" s="18"/>
      <c r="T185" s="18"/>
      <c r="U185" s="18"/>
      <c r="V185" s="18">
        <v>5</v>
      </c>
      <c r="W185" s="18">
        <v>93</v>
      </c>
      <c r="X185" s="18">
        <v>1</v>
      </c>
      <c r="Y185" s="18"/>
      <c r="Z185" s="18"/>
    </row>
    <row r="186" spans="1:26" s="21" customFormat="1" ht="23.25" hidden="1" customHeight="1" x14ac:dyDescent="0.25">
      <c r="A186" s="18">
        <f t="shared" si="6"/>
        <v>172</v>
      </c>
      <c r="B186" s="18" t="s">
        <v>26</v>
      </c>
      <c r="C186" s="18" t="s">
        <v>27</v>
      </c>
      <c r="D186" s="18" t="s">
        <v>1265</v>
      </c>
      <c r="E186" s="19" t="s">
        <v>1266</v>
      </c>
      <c r="F186" s="18" t="s">
        <v>28</v>
      </c>
      <c r="G186" s="18" t="s">
        <v>142</v>
      </c>
      <c r="H186" s="18" t="s">
        <v>1267</v>
      </c>
      <c r="I186" s="18" t="s">
        <v>1268</v>
      </c>
      <c r="J186" s="18" t="s">
        <v>1269</v>
      </c>
      <c r="K186" s="18" t="s">
        <v>41</v>
      </c>
      <c r="L186" s="18" t="s">
        <v>42</v>
      </c>
      <c r="M186" s="18" t="s">
        <v>242</v>
      </c>
      <c r="N186" s="20" t="s">
        <v>183</v>
      </c>
      <c r="O186" s="20" t="s">
        <v>183</v>
      </c>
      <c r="P186" s="20" t="s">
        <v>183</v>
      </c>
      <c r="Q186" s="18">
        <v>29642</v>
      </c>
      <c r="R186" s="18">
        <v>87</v>
      </c>
      <c r="S186" s="18"/>
      <c r="T186" s="18"/>
      <c r="U186" s="18"/>
      <c r="V186" s="18">
        <v>0</v>
      </c>
      <c r="W186" s="18">
        <v>87</v>
      </c>
      <c r="X186" s="18">
        <v>1</v>
      </c>
      <c r="Y186" s="18"/>
      <c r="Z186" s="18"/>
    </row>
    <row r="187" spans="1:26" s="21" customFormat="1" ht="23.25" hidden="1" customHeight="1" x14ac:dyDescent="0.25">
      <c r="A187" s="18">
        <f t="shared" si="6"/>
        <v>173</v>
      </c>
      <c r="B187" s="18" t="s">
        <v>26</v>
      </c>
      <c r="C187" s="18" t="s">
        <v>27</v>
      </c>
      <c r="D187" s="18" t="s">
        <v>1270</v>
      </c>
      <c r="E187" s="19" t="s">
        <v>1271</v>
      </c>
      <c r="F187" s="18" t="s">
        <v>34</v>
      </c>
      <c r="G187" s="18" t="s">
        <v>1272</v>
      </c>
      <c r="H187" s="18">
        <v>174500381</v>
      </c>
      <c r="I187" s="18" t="s">
        <v>1273</v>
      </c>
      <c r="J187" s="18" t="s">
        <v>1274</v>
      </c>
      <c r="K187" s="18" t="s">
        <v>758</v>
      </c>
      <c r="L187" s="18" t="s">
        <v>40</v>
      </c>
      <c r="M187" s="18" t="s">
        <v>242</v>
      </c>
      <c r="N187" s="20">
        <v>28.001000000000001</v>
      </c>
      <c r="O187" s="20">
        <v>28.001000000000001</v>
      </c>
      <c r="P187" s="20">
        <v>28.001000000000001</v>
      </c>
      <c r="Q187" s="18">
        <v>52692</v>
      </c>
      <c r="R187" s="18">
        <v>88</v>
      </c>
      <c r="S187" s="18"/>
      <c r="T187" s="18"/>
      <c r="U187" s="18"/>
      <c r="V187" s="18">
        <v>2.5</v>
      </c>
      <c r="W187" s="18">
        <v>90.5</v>
      </c>
      <c r="X187" s="18">
        <v>1</v>
      </c>
      <c r="Y187" s="18"/>
      <c r="Z187" s="18"/>
    </row>
    <row r="188" spans="1:26" s="21" customFormat="1" ht="23.25" hidden="1" customHeight="1" x14ac:dyDescent="0.25">
      <c r="A188" s="18">
        <f t="shared" si="6"/>
        <v>174</v>
      </c>
      <c r="B188" s="18" t="s">
        <v>26</v>
      </c>
      <c r="C188" s="18" t="s">
        <v>27</v>
      </c>
      <c r="D188" s="18" t="s">
        <v>1275</v>
      </c>
      <c r="E188" s="19" t="s">
        <v>1276</v>
      </c>
      <c r="F188" s="18" t="s">
        <v>34</v>
      </c>
      <c r="G188" s="18" t="s">
        <v>674</v>
      </c>
      <c r="H188" s="18">
        <v>145818043</v>
      </c>
      <c r="I188" s="18" t="s">
        <v>1277</v>
      </c>
      <c r="J188" s="18" t="s">
        <v>1278</v>
      </c>
      <c r="K188" s="18" t="s">
        <v>583</v>
      </c>
      <c r="L188" s="18" t="s">
        <v>44</v>
      </c>
      <c r="M188" s="18" t="s">
        <v>242</v>
      </c>
      <c r="N188" s="20">
        <v>22.056999999999999</v>
      </c>
      <c r="O188" s="20">
        <v>22.056999999999999</v>
      </c>
      <c r="P188" s="20">
        <v>22.056999999999999</v>
      </c>
      <c r="Q188" s="18">
        <v>30262</v>
      </c>
      <c r="R188" s="18">
        <v>78</v>
      </c>
      <c r="S188" s="18"/>
      <c r="T188" s="18"/>
      <c r="U188" s="18"/>
      <c r="V188" s="18">
        <v>5</v>
      </c>
      <c r="W188" s="18">
        <v>83</v>
      </c>
      <c r="X188" s="18">
        <v>1</v>
      </c>
      <c r="Y188" s="18"/>
      <c r="Z188" s="18"/>
    </row>
    <row r="189" spans="1:26" s="21" customFormat="1" ht="23.25" hidden="1" customHeight="1" x14ac:dyDescent="0.25">
      <c r="A189" s="18">
        <f t="shared" si="6"/>
        <v>175</v>
      </c>
      <c r="B189" s="18" t="s">
        <v>26</v>
      </c>
      <c r="C189" s="18" t="s">
        <v>27</v>
      </c>
      <c r="D189" s="18" t="s">
        <v>1279</v>
      </c>
      <c r="E189" s="19" t="s">
        <v>1280</v>
      </c>
      <c r="F189" s="18" t="s">
        <v>34</v>
      </c>
      <c r="G189" s="18" t="s">
        <v>62</v>
      </c>
      <c r="H189" s="18">
        <v>174662548</v>
      </c>
      <c r="I189" s="18" t="s">
        <v>1281</v>
      </c>
      <c r="J189" s="18" t="s">
        <v>1282</v>
      </c>
      <c r="K189" s="18" t="s">
        <v>1283</v>
      </c>
      <c r="L189" s="18" t="s">
        <v>29</v>
      </c>
      <c r="M189" s="18" t="s">
        <v>242</v>
      </c>
      <c r="N189" s="20">
        <v>28.135999999999999</v>
      </c>
      <c r="O189" s="20">
        <v>28.135999999999999</v>
      </c>
      <c r="P189" s="20">
        <v>28.135999999999999</v>
      </c>
      <c r="Q189" s="18">
        <v>52710</v>
      </c>
      <c r="R189" s="18">
        <v>84</v>
      </c>
      <c r="S189" s="18"/>
      <c r="T189" s="18"/>
      <c r="U189" s="18"/>
      <c r="V189" s="18">
        <v>7.5</v>
      </c>
      <c r="W189" s="18">
        <v>91.5</v>
      </c>
      <c r="X189" s="18">
        <v>1</v>
      </c>
      <c r="Y189" s="18"/>
      <c r="Z189" s="18"/>
    </row>
    <row r="190" spans="1:26" s="21" customFormat="1" ht="23.25" hidden="1" customHeight="1" x14ac:dyDescent="0.25">
      <c r="A190" s="18">
        <f t="shared" si="6"/>
        <v>176</v>
      </c>
      <c r="B190" s="18" t="s">
        <v>26</v>
      </c>
      <c r="C190" s="18" t="s">
        <v>27</v>
      </c>
      <c r="D190" s="18" t="s">
        <v>1284</v>
      </c>
      <c r="E190" s="19" t="s">
        <v>1285</v>
      </c>
      <c r="F190" s="18" t="s">
        <v>34</v>
      </c>
      <c r="G190" s="18" t="s">
        <v>900</v>
      </c>
      <c r="H190" s="18" t="s">
        <v>1286</v>
      </c>
      <c r="I190" s="18" t="s">
        <v>1287</v>
      </c>
      <c r="J190" s="18" t="s">
        <v>1288</v>
      </c>
      <c r="K190" s="18" t="s">
        <v>93</v>
      </c>
      <c r="L190" s="18" t="s">
        <v>42</v>
      </c>
      <c r="M190" s="18" t="s">
        <v>242</v>
      </c>
      <c r="N190" s="20" t="s">
        <v>99</v>
      </c>
      <c r="O190" s="20" t="s">
        <v>99</v>
      </c>
      <c r="P190" s="20" t="s">
        <v>99</v>
      </c>
      <c r="Q190" s="18">
        <v>30334</v>
      </c>
      <c r="R190" s="18">
        <v>86</v>
      </c>
      <c r="S190" s="18"/>
      <c r="T190" s="18"/>
      <c r="U190" s="18"/>
      <c r="V190" s="18">
        <v>0</v>
      </c>
      <c r="W190" s="18">
        <v>86</v>
      </c>
      <c r="X190" s="18">
        <v>1</v>
      </c>
      <c r="Y190" s="18"/>
      <c r="Z190" s="18"/>
    </row>
    <row r="191" spans="1:26" s="21" customFormat="1" ht="23.25" hidden="1" customHeight="1" x14ac:dyDescent="0.25">
      <c r="A191" s="18">
        <f t="shared" si="6"/>
        <v>177</v>
      </c>
      <c r="B191" s="18" t="s">
        <v>26</v>
      </c>
      <c r="C191" s="18" t="s">
        <v>27</v>
      </c>
      <c r="D191" s="18" t="s">
        <v>1289</v>
      </c>
      <c r="E191" s="19" t="s">
        <v>1290</v>
      </c>
      <c r="F191" s="18" t="s">
        <v>34</v>
      </c>
      <c r="G191" s="18" t="s">
        <v>1291</v>
      </c>
      <c r="H191" s="18" t="s">
        <v>1292</v>
      </c>
      <c r="I191" s="18" t="s">
        <v>1293</v>
      </c>
      <c r="J191" s="18" t="s">
        <v>1294</v>
      </c>
      <c r="K191" s="18" t="s">
        <v>69</v>
      </c>
      <c r="L191" s="18" t="s">
        <v>42</v>
      </c>
      <c r="M191" s="18" t="s">
        <v>242</v>
      </c>
      <c r="N191" s="20" t="s">
        <v>103</v>
      </c>
      <c r="O191" s="20" t="s">
        <v>103</v>
      </c>
      <c r="P191" s="20" t="s">
        <v>103</v>
      </c>
      <c r="Q191" s="18">
        <v>44546</v>
      </c>
      <c r="R191" s="18">
        <v>90</v>
      </c>
      <c r="S191" s="18"/>
      <c r="T191" s="18"/>
      <c r="U191" s="18"/>
      <c r="V191" s="18">
        <v>0</v>
      </c>
      <c r="W191" s="18">
        <v>90</v>
      </c>
      <c r="X191" s="18">
        <v>1</v>
      </c>
      <c r="Y191" s="18"/>
      <c r="Z191" s="18"/>
    </row>
    <row r="192" spans="1:26" s="21" customFormat="1" ht="23.25" hidden="1" customHeight="1" x14ac:dyDescent="0.25">
      <c r="A192" s="18">
        <f t="shared" si="6"/>
        <v>178</v>
      </c>
      <c r="B192" s="18" t="s">
        <v>26</v>
      </c>
      <c r="C192" s="18" t="s">
        <v>27</v>
      </c>
      <c r="D192" s="18" t="s">
        <v>1295</v>
      </c>
      <c r="E192" s="19" t="s">
        <v>1296</v>
      </c>
      <c r="F192" s="18" t="s">
        <v>34</v>
      </c>
      <c r="G192" s="18" t="s">
        <v>86</v>
      </c>
      <c r="H192" s="18" t="s">
        <v>1297</v>
      </c>
      <c r="I192" s="18" t="s">
        <v>1298</v>
      </c>
      <c r="J192" s="18" t="s">
        <v>1299</v>
      </c>
      <c r="K192" s="18" t="s">
        <v>41</v>
      </c>
      <c r="L192" s="18" t="s">
        <v>42</v>
      </c>
      <c r="M192" s="18" t="s">
        <v>242</v>
      </c>
      <c r="N192" s="20" t="s">
        <v>43</v>
      </c>
      <c r="O192" s="20" t="s">
        <v>43</v>
      </c>
      <c r="P192" s="20" t="s">
        <v>43</v>
      </c>
      <c r="Q192" s="18">
        <v>31644</v>
      </c>
      <c r="R192" s="18">
        <v>81</v>
      </c>
      <c r="S192" s="18"/>
      <c r="T192" s="18"/>
      <c r="U192" s="18"/>
      <c r="V192" s="18">
        <v>0</v>
      </c>
      <c r="W192" s="18">
        <v>81</v>
      </c>
      <c r="X192" s="18">
        <v>1</v>
      </c>
      <c r="Y192" s="18"/>
      <c r="Z192" s="18"/>
    </row>
    <row r="193" spans="1:26" s="21" customFormat="1" ht="23.25" hidden="1" customHeight="1" x14ac:dyDescent="0.25">
      <c r="A193" s="18">
        <f t="shared" si="6"/>
        <v>179</v>
      </c>
      <c r="B193" s="18" t="s">
        <v>26</v>
      </c>
      <c r="C193" s="18" t="s">
        <v>27</v>
      </c>
      <c r="D193" s="18" t="s">
        <v>1304</v>
      </c>
      <c r="E193" s="19" t="s">
        <v>1305</v>
      </c>
      <c r="F193" s="18" t="s">
        <v>28</v>
      </c>
      <c r="G193" s="18" t="s">
        <v>1306</v>
      </c>
      <c r="H193" s="18" t="s">
        <v>1307</v>
      </c>
      <c r="I193" s="18" t="s">
        <v>1308</v>
      </c>
      <c r="J193" s="18" t="s">
        <v>1309</v>
      </c>
      <c r="K193" s="18" t="s">
        <v>93</v>
      </c>
      <c r="L193" s="18" t="s">
        <v>42</v>
      </c>
      <c r="M193" s="18" t="s">
        <v>242</v>
      </c>
      <c r="N193" s="20" t="s">
        <v>232</v>
      </c>
      <c r="O193" s="20" t="s">
        <v>232</v>
      </c>
      <c r="P193" s="20" t="s">
        <v>232</v>
      </c>
      <c r="Q193" s="18">
        <v>11909</v>
      </c>
      <c r="R193" s="18">
        <v>83</v>
      </c>
      <c r="S193" s="18"/>
      <c r="T193" s="18"/>
      <c r="U193" s="18"/>
      <c r="V193" s="18">
        <v>0</v>
      </c>
      <c r="W193" s="18">
        <v>83</v>
      </c>
      <c r="X193" s="18">
        <v>1</v>
      </c>
      <c r="Y193" s="18"/>
      <c r="Z193" s="18"/>
    </row>
    <row r="194" spans="1:26" s="21" customFormat="1" ht="23.25" hidden="1" customHeight="1" x14ac:dyDescent="0.25">
      <c r="A194" s="18">
        <f t="shared" si="6"/>
        <v>180</v>
      </c>
      <c r="B194" s="18" t="s">
        <v>26</v>
      </c>
      <c r="C194" s="18" t="s">
        <v>27</v>
      </c>
      <c r="D194" s="18" t="s">
        <v>1310</v>
      </c>
      <c r="E194" s="19" t="s">
        <v>1311</v>
      </c>
      <c r="F194" s="18" t="s">
        <v>28</v>
      </c>
      <c r="G194" s="18" t="s">
        <v>1019</v>
      </c>
      <c r="H194" s="18" t="s">
        <v>1312</v>
      </c>
      <c r="I194" s="18" t="s">
        <v>1313</v>
      </c>
      <c r="J194" s="18" t="s">
        <v>1314</v>
      </c>
      <c r="K194" s="18" t="s">
        <v>1315</v>
      </c>
      <c r="L194" s="18" t="s">
        <v>29</v>
      </c>
      <c r="M194" s="18" t="s">
        <v>30</v>
      </c>
      <c r="N194" s="20" t="s">
        <v>1316</v>
      </c>
      <c r="O194" s="20" t="s">
        <v>1316</v>
      </c>
      <c r="P194" s="20" t="s">
        <v>1316</v>
      </c>
      <c r="Q194" s="18">
        <v>43003</v>
      </c>
      <c r="R194" s="18">
        <v>69</v>
      </c>
      <c r="S194" s="18"/>
      <c r="T194" s="18"/>
      <c r="U194" s="18"/>
      <c r="V194" s="18">
        <v>17.5</v>
      </c>
      <c r="W194" s="18">
        <v>86.5</v>
      </c>
      <c r="X194" s="18">
        <v>1</v>
      </c>
      <c r="Y194" s="18"/>
      <c r="Z194" s="18"/>
    </row>
    <row r="195" spans="1:26" s="21" customFormat="1" ht="23.25" hidden="1" customHeight="1" x14ac:dyDescent="0.25">
      <c r="A195" s="18">
        <f t="shared" si="6"/>
        <v>181</v>
      </c>
      <c r="B195" s="18" t="s">
        <v>26</v>
      </c>
      <c r="C195" s="18" t="s">
        <v>27</v>
      </c>
      <c r="D195" s="18" t="s">
        <v>1317</v>
      </c>
      <c r="E195" s="19" t="s">
        <v>1318</v>
      </c>
      <c r="F195" s="18" t="s">
        <v>28</v>
      </c>
      <c r="G195" s="18" t="s">
        <v>45</v>
      </c>
      <c r="H195" s="18">
        <v>241716411</v>
      </c>
      <c r="I195" s="18" t="s">
        <v>1319</v>
      </c>
      <c r="J195" s="18" t="s">
        <v>1320</v>
      </c>
      <c r="K195" s="18" t="s">
        <v>1321</v>
      </c>
      <c r="L195" s="18" t="s">
        <v>29</v>
      </c>
      <c r="M195" s="18" t="s">
        <v>242</v>
      </c>
      <c r="N195" s="20">
        <v>40.015999999999998</v>
      </c>
      <c r="O195" s="20">
        <v>40.015999999999998</v>
      </c>
      <c r="P195" s="20">
        <v>40.015999999999998</v>
      </c>
      <c r="Q195" s="18" t="s">
        <v>1322</v>
      </c>
      <c r="R195" s="18">
        <v>81</v>
      </c>
      <c r="S195" s="18"/>
      <c r="T195" s="18"/>
      <c r="U195" s="18"/>
      <c r="V195" s="18">
        <v>7.5</v>
      </c>
      <c r="W195" s="18">
        <v>88.5</v>
      </c>
      <c r="X195" s="18">
        <v>1</v>
      </c>
      <c r="Y195" s="18"/>
      <c r="Z195" s="18"/>
    </row>
    <row r="196" spans="1:26" s="21" customFormat="1" ht="23.25" hidden="1" customHeight="1" x14ac:dyDescent="0.25">
      <c r="A196" s="18">
        <f t="shared" si="6"/>
        <v>182</v>
      </c>
      <c r="B196" s="18" t="s">
        <v>26</v>
      </c>
      <c r="C196" s="18" t="s">
        <v>27</v>
      </c>
      <c r="D196" s="18" t="s">
        <v>1334</v>
      </c>
      <c r="E196" s="19" t="s">
        <v>1335</v>
      </c>
      <c r="F196" s="18" t="s">
        <v>28</v>
      </c>
      <c r="G196" s="18" t="s">
        <v>225</v>
      </c>
      <c r="H196" s="18">
        <v>125787827</v>
      </c>
      <c r="I196" s="18" t="s">
        <v>1336</v>
      </c>
      <c r="J196" s="18" t="s">
        <v>1337</v>
      </c>
      <c r="K196" s="18" t="s">
        <v>390</v>
      </c>
      <c r="L196" s="18" t="s">
        <v>44</v>
      </c>
      <c r="M196" s="18" t="s">
        <v>242</v>
      </c>
      <c r="N196" s="20">
        <v>19.023</v>
      </c>
      <c r="O196" s="20">
        <v>19.023</v>
      </c>
      <c r="P196" s="20">
        <v>19.023</v>
      </c>
      <c r="Q196" s="18">
        <v>33047</v>
      </c>
      <c r="R196" s="18">
        <v>87</v>
      </c>
      <c r="S196" s="18"/>
      <c r="T196" s="18"/>
      <c r="U196" s="18"/>
      <c r="V196" s="18">
        <v>5</v>
      </c>
      <c r="W196" s="18">
        <v>92</v>
      </c>
      <c r="X196" s="18">
        <v>1</v>
      </c>
      <c r="Y196" s="18"/>
      <c r="Z196" s="18"/>
    </row>
    <row r="197" spans="1:26" s="21" customFormat="1" ht="23.25" hidden="1" customHeight="1" x14ac:dyDescent="0.25">
      <c r="A197" s="18">
        <f t="shared" si="6"/>
        <v>183</v>
      </c>
      <c r="B197" s="18" t="s">
        <v>26</v>
      </c>
      <c r="C197" s="18" t="s">
        <v>27</v>
      </c>
      <c r="D197" s="18" t="s">
        <v>1338</v>
      </c>
      <c r="E197" s="19" t="s">
        <v>1339</v>
      </c>
      <c r="F197" s="18" t="s">
        <v>28</v>
      </c>
      <c r="G197" s="18" t="s">
        <v>104</v>
      </c>
      <c r="H197" s="18" t="s">
        <v>1340</v>
      </c>
      <c r="I197" s="18" t="s">
        <v>1341</v>
      </c>
      <c r="J197" s="18" t="s">
        <v>1342</v>
      </c>
      <c r="K197" s="18" t="s">
        <v>1333</v>
      </c>
      <c r="L197" s="18" t="s">
        <v>29</v>
      </c>
      <c r="M197" s="18" t="s">
        <v>242</v>
      </c>
      <c r="N197" s="20" t="s">
        <v>72</v>
      </c>
      <c r="O197" s="20" t="s">
        <v>72</v>
      </c>
      <c r="P197" s="20" t="s">
        <v>72</v>
      </c>
      <c r="Q197" s="18">
        <v>54454</v>
      </c>
      <c r="R197" s="18">
        <v>78</v>
      </c>
      <c r="S197" s="18"/>
      <c r="T197" s="18"/>
      <c r="U197" s="18"/>
      <c r="V197" s="18">
        <v>7.5</v>
      </c>
      <c r="W197" s="18">
        <v>85.5</v>
      </c>
      <c r="X197" s="18">
        <v>1</v>
      </c>
      <c r="Y197" s="18"/>
      <c r="Z197" s="18"/>
    </row>
    <row r="198" spans="1:26" s="21" customFormat="1" ht="23.25" hidden="1" customHeight="1" x14ac:dyDescent="0.25">
      <c r="A198" s="18">
        <f t="shared" si="6"/>
        <v>184</v>
      </c>
      <c r="B198" s="18" t="s">
        <v>26</v>
      </c>
      <c r="C198" s="18" t="s">
        <v>27</v>
      </c>
      <c r="D198" s="18" t="s">
        <v>1343</v>
      </c>
      <c r="E198" s="19" t="s">
        <v>1344</v>
      </c>
      <c r="F198" s="18" t="s">
        <v>28</v>
      </c>
      <c r="G198" s="18" t="s">
        <v>223</v>
      </c>
      <c r="H198" s="18">
        <v>174522091</v>
      </c>
      <c r="I198" s="18" t="s">
        <v>1345</v>
      </c>
      <c r="J198" s="18" t="s">
        <v>1346</v>
      </c>
      <c r="K198" s="18" t="s">
        <v>758</v>
      </c>
      <c r="L198" s="18" t="s">
        <v>40</v>
      </c>
      <c r="M198" s="18" t="s">
        <v>242</v>
      </c>
      <c r="N198" s="20">
        <v>28.01</v>
      </c>
      <c r="O198" s="20">
        <v>28.01</v>
      </c>
      <c r="P198" s="20">
        <v>28.01</v>
      </c>
      <c r="Q198" s="18">
        <v>51567</v>
      </c>
      <c r="R198" s="18">
        <v>82</v>
      </c>
      <c r="S198" s="18"/>
      <c r="T198" s="18"/>
      <c r="U198" s="18"/>
      <c r="V198" s="18">
        <v>2.5</v>
      </c>
      <c r="W198" s="18">
        <v>84.5</v>
      </c>
      <c r="X198" s="18">
        <v>1</v>
      </c>
      <c r="Y198" s="18"/>
      <c r="Z198" s="18"/>
    </row>
    <row r="199" spans="1:26" s="21" customFormat="1" ht="23.25" hidden="1" customHeight="1" x14ac:dyDescent="0.25">
      <c r="A199" s="18">
        <f t="shared" si="6"/>
        <v>185</v>
      </c>
      <c r="B199" s="18" t="s">
        <v>26</v>
      </c>
      <c r="C199" s="18" t="s">
        <v>27</v>
      </c>
      <c r="D199" s="18" t="s">
        <v>1347</v>
      </c>
      <c r="E199" s="19" t="s">
        <v>1348</v>
      </c>
      <c r="F199" s="18" t="s">
        <v>28</v>
      </c>
      <c r="G199" s="18" t="s">
        <v>64</v>
      </c>
      <c r="H199" s="18" t="s">
        <v>1349</v>
      </c>
      <c r="I199" s="18" t="s">
        <v>1350</v>
      </c>
      <c r="J199" s="18" t="s">
        <v>1351</v>
      </c>
      <c r="K199" s="18" t="s">
        <v>1352</v>
      </c>
      <c r="L199" s="18" t="s">
        <v>44</v>
      </c>
      <c r="M199" s="18" t="s">
        <v>242</v>
      </c>
      <c r="N199" s="20">
        <v>17.035</v>
      </c>
      <c r="O199" s="20">
        <v>17.035</v>
      </c>
      <c r="P199" s="20">
        <v>17.035</v>
      </c>
      <c r="Q199" s="18">
        <v>33238</v>
      </c>
      <c r="R199" s="18">
        <v>83</v>
      </c>
      <c r="S199" s="18"/>
      <c r="T199" s="18"/>
      <c r="U199" s="18"/>
      <c r="V199" s="18">
        <v>5</v>
      </c>
      <c r="W199" s="18">
        <v>88</v>
      </c>
      <c r="X199" s="18">
        <v>1</v>
      </c>
      <c r="Y199" s="18"/>
      <c r="Z199" s="18"/>
    </row>
    <row r="200" spans="1:26" s="21" customFormat="1" ht="24.75" customHeight="1" x14ac:dyDescent="0.25">
      <c r="A200" s="22"/>
      <c r="B200" s="22"/>
      <c r="C200" s="22"/>
      <c r="D200" s="22"/>
      <c r="E200" s="23"/>
      <c r="F200" s="22"/>
      <c r="G200" s="22"/>
      <c r="H200" s="22"/>
      <c r="I200" s="22"/>
      <c r="J200" s="22"/>
      <c r="K200" s="22"/>
      <c r="L200" s="22"/>
      <c r="M200" s="22"/>
      <c r="N200" s="24"/>
      <c r="O200" s="24"/>
      <c r="P200" s="24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s="21" customFormat="1" ht="30.75" customHeight="1" x14ac:dyDescent="0.25">
      <c r="A201" s="22"/>
      <c r="B201" s="22"/>
      <c r="C201" s="22"/>
      <c r="D201" s="25" t="s">
        <v>1353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4"/>
      <c r="O201" s="24"/>
      <c r="P201" s="24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6.5" x14ac:dyDescent="0.25">
      <c r="P202"/>
      <c r="Q202" s="3"/>
      <c r="R202" s="4" t="s">
        <v>243</v>
      </c>
      <c r="S202"/>
      <c r="T202"/>
    </row>
    <row r="203" spans="1:26" ht="16.5" x14ac:dyDescent="0.25">
      <c r="P203"/>
      <c r="Q203" s="3"/>
      <c r="R203" s="4" t="s">
        <v>244</v>
      </c>
      <c r="S203"/>
      <c r="T203"/>
    </row>
    <row r="204" spans="1:26" ht="16.5" x14ac:dyDescent="0.25">
      <c r="P204"/>
      <c r="Q204" s="3"/>
      <c r="R204" s="4" t="s">
        <v>245</v>
      </c>
      <c r="S204"/>
      <c r="T204"/>
    </row>
    <row r="205" spans="1:26" ht="16.5" x14ac:dyDescent="0.25">
      <c r="P205"/>
      <c r="Q205" s="3"/>
      <c r="R205" s="4"/>
      <c r="S205"/>
      <c r="T205"/>
    </row>
    <row r="206" spans="1:26" ht="16.5" x14ac:dyDescent="0.25">
      <c r="P206"/>
      <c r="Q206" s="3"/>
      <c r="R206" s="4"/>
      <c r="S206"/>
      <c r="T206"/>
    </row>
    <row r="207" spans="1:26" ht="16.5" x14ac:dyDescent="0.25">
      <c r="P207"/>
      <c r="Q207" s="3"/>
      <c r="R207" s="4"/>
      <c r="S207"/>
      <c r="T207"/>
    </row>
    <row r="208" spans="1:26" ht="30.75" x14ac:dyDescent="0.25">
      <c r="P208"/>
      <c r="Q208" s="3"/>
      <c r="R208" s="5"/>
      <c r="S208"/>
      <c r="T208"/>
    </row>
    <row r="209" spans="16:20" ht="16.5" x14ac:dyDescent="0.25">
      <c r="P209"/>
      <c r="Q209" s="3"/>
      <c r="R209" s="4"/>
      <c r="S209"/>
      <c r="T209"/>
    </row>
    <row r="210" spans="16:20" ht="16.5" x14ac:dyDescent="0.25">
      <c r="P210"/>
      <c r="Q210" s="3"/>
      <c r="R210" s="4" t="s">
        <v>246</v>
      </c>
      <c r="S210"/>
      <c r="T210"/>
    </row>
  </sheetData>
  <autoFilter ref="A6:Z199">
    <filterColumn colId="4">
      <filters>
        <filter val="Lã Thu Trang"/>
      </filters>
    </filterColumn>
  </autoFilter>
  <sortState ref="A7:AH199">
    <sortCondition descending="1" ref="Z7:Z199"/>
  </sortState>
  <mergeCells count="4">
    <mergeCell ref="A1:E1"/>
    <mergeCell ref="A2:E2"/>
    <mergeCell ref="A3:Y3"/>
    <mergeCell ref="B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TCNH</vt:lpstr>
      <vt:lpstr>Sheet1</vt:lpstr>
      <vt:lpstr>TCNH!Print_Titles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Tuyen</dc:creator>
  <cp:lastModifiedBy>PC</cp:lastModifiedBy>
  <cp:lastPrinted>2016-09-09T04:10:50Z</cp:lastPrinted>
  <dcterms:created xsi:type="dcterms:W3CDTF">2016-05-16T08:34:35Z</dcterms:created>
  <dcterms:modified xsi:type="dcterms:W3CDTF">2016-09-09T08:25:57Z</dcterms:modified>
</cp:coreProperties>
</file>